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phild\OneDrive\Documents\8ball\2025\"/>
    </mc:Choice>
  </mc:AlternateContent>
  <xr:revisionPtr revIDLastSave="0" documentId="8_{8C3CE7DC-790B-48C3-AFF3-585F9EFC744D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Rankings" sheetId="1" r:id="rId1"/>
    <sheet name="Entries" sheetId="2" state="hidden" r:id="rId2"/>
    <sheet name="DATA" sheetId="3" state="hidden" r:id="rId3"/>
    <sheet name="Section Play" sheetId="4" r:id="rId4"/>
    <sheet name="Section Draw" sheetId="5" state="hidden" r:id="rId5"/>
    <sheet name="Team Selection" sheetId="6" state="hidden" r:id="rId6"/>
    <sheet name="Main" sheetId="7" r:id="rId7"/>
    <sheet name="Main - Flight" sheetId="8" r:id="rId8"/>
    <sheet name="Trophy" sheetId="9" r:id="rId9"/>
    <sheet name="Trophy - Flight" sheetId="10" r:id="rId10"/>
  </sheets>
  <definedNames>
    <definedName name="CONFIG_POST_SECTION_COLOUR_1">DATA!$K$12</definedName>
    <definedName name="CONFIG_POST_SECTION_COLOUR_2">DATA!$K$13</definedName>
    <definedName name="CONFIG_SECTION_PLAY_COLOUR_1">DATA!$K$4</definedName>
    <definedName name="CONFIG_SECTION_PLAY_COLOUR_2">DATA!$K$5</definedName>
    <definedName name="CONFIG_SECTION_PLAY_COLOUR_3">DATA!$K$6</definedName>
    <definedName name="CONFIG_SECTION_PLAY_COLOUR_4">DATA!$K$7</definedName>
    <definedName name="CONFIG_SECTION_PLAY_PROTECTION">DATA!$K$8</definedName>
    <definedName name="DATA_CLUBS">DATA!$B$4:$C$24</definedName>
    <definedName name="RANKINGS">Rankings!$A$2:$D$745</definedName>
    <definedName name="SECTION_PLAY_FRAMES">DATA!$E$4:$H$10</definedName>
    <definedName name="TEAM_RANKINGS">'Team Selection'!$A$2:$A$14</definedName>
    <definedName name="TEAM_SCORES">'Team Selection'!$C$2:$C$14</definedName>
    <definedName name="TEAMS">'Team Selection'!$B$2:$B$14</definedName>
  </definedNames>
  <calcPr calcId="191029"/>
</workbook>
</file>

<file path=xl/calcChain.xml><?xml version="1.0" encoding="utf-8"?>
<calcChain xmlns="http://schemas.openxmlformats.org/spreadsheetml/2006/main">
  <c r="F33" i="10" l="1"/>
  <c r="F32" i="10"/>
  <c r="J31" i="10" s="1"/>
  <c r="N27" i="10" s="1"/>
  <c r="R19" i="10" s="1"/>
  <c r="N18" i="10" s="1"/>
  <c r="F29" i="10"/>
  <c r="F28" i="10"/>
  <c r="J30" i="10" s="1"/>
  <c r="F25" i="10"/>
  <c r="F24" i="10"/>
  <c r="J23" i="10" s="1"/>
  <c r="F21" i="10"/>
  <c r="F20" i="10"/>
  <c r="J22" i="10" s="1"/>
  <c r="N26" i="10" s="1"/>
  <c r="F17" i="10"/>
  <c r="J15" i="10" s="1"/>
  <c r="F16" i="10"/>
  <c r="F13" i="10"/>
  <c r="F12" i="10"/>
  <c r="J14" i="10" s="1"/>
  <c r="N11" i="10" s="1"/>
  <c r="R18" i="10" s="1"/>
  <c r="F9" i="10"/>
  <c r="F8" i="10"/>
  <c r="J7" i="10"/>
  <c r="N10" i="10" s="1"/>
  <c r="F5" i="10"/>
  <c r="J6" i="10" s="1"/>
  <c r="F4" i="10"/>
  <c r="B68" i="9"/>
  <c r="F67" i="9" s="1"/>
  <c r="J65" i="9" s="1"/>
  <c r="B67" i="9"/>
  <c r="F66" i="9"/>
  <c r="B66" i="9"/>
  <c r="B65" i="9"/>
  <c r="B64" i="9"/>
  <c r="F63" i="9"/>
  <c r="J64" i="9" s="1"/>
  <c r="N61" i="9" s="1"/>
  <c r="B63" i="9"/>
  <c r="F62" i="9"/>
  <c r="B62" i="9"/>
  <c r="B61" i="9"/>
  <c r="B60" i="9"/>
  <c r="F59" i="9"/>
  <c r="B59" i="9"/>
  <c r="F58" i="9"/>
  <c r="J57" i="9" s="1"/>
  <c r="B58" i="9"/>
  <c r="B57" i="9"/>
  <c r="J56" i="9"/>
  <c r="N60" i="9" s="1"/>
  <c r="R53" i="9" s="1"/>
  <c r="B56" i="9"/>
  <c r="F55" i="9"/>
  <c r="B55" i="9"/>
  <c r="F54" i="9"/>
  <c r="B54" i="9"/>
  <c r="B53" i="9"/>
  <c r="B52" i="9"/>
  <c r="B51" i="9"/>
  <c r="F51" i="9" s="1"/>
  <c r="J49" i="9" s="1"/>
  <c r="N45" i="9" s="1"/>
  <c r="F50" i="9"/>
  <c r="B50" i="9"/>
  <c r="B49" i="9"/>
  <c r="B48" i="9"/>
  <c r="F47" i="9" s="1"/>
  <c r="B47" i="9"/>
  <c r="B46" i="9"/>
  <c r="F46" i="9" s="1"/>
  <c r="J48" i="9" s="1"/>
  <c r="B45" i="9"/>
  <c r="B44" i="9"/>
  <c r="F43" i="9" s="1"/>
  <c r="B43" i="9"/>
  <c r="B42" i="9"/>
  <c r="B41" i="9"/>
  <c r="F42" i="9" s="1"/>
  <c r="J41" i="9" s="1"/>
  <c r="J40" i="9"/>
  <c r="N44" i="9" s="1"/>
  <c r="R52" i="9" s="1"/>
  <c r="N52" i="9" s="1"/>
  <c r="B40" i="9"/>
  <c r="B39" i="9"/>
  <c r="F39" i="9" s="1"/>
  <c r="F38" i="9"/>
  <c r="B38" i="9"/>
  <c r="B37" i="9"/>
  <c r="N33" i="9"/>
  <c r="F33" i="9"/>
  <c r="N32" i="9"/>
  <c r="F32" i="9"/>
  <c r="N29" i="9"/>
  <c r="F29" i="9"/>
  <c r="N28" i="9"/>
  <c r="F28" i="9"/>
  <c r="N25" i="9"/>
  <c r="F25" i="9"/>
  <c r="N24" i="9"/>
  <c r="F24" i="9"/>
  <c r="N21" i="9"/>
  <c r="F21" i="9"/>
  <c r="N20" i="9"/>
  <c r="F20" i="9"/>
  <c r="N17" i="9"/>
  <c r="F17" i="9"/>
  <c r="N16" i="9"/>
  <c r="F16" i="9"/>
  <c r="N13" i="9"/>
  <c r="F13" i="9"/>
  <c r="N12" i="9"/>
  <c r="F12" i="9"/>
  <c r="N9" i="9"/>
  <c r="F9" i="9"/>
  <c r="N8" i="9"/>
  <c r="F8" i="9"/>
  <c r="N5" i="9"/>
  <c r="F5" i="9"/>
  <c r="N4" i="9"/>
  <c r="F4" i="9"/>
  <c r="F33" i="8"/>
  <c r="F32" i="8"/>
  <c r="J31" i="8" s="1"/>
  <c r="N27" i="8" s="1"/>
  <c r="F29" i="8"/>
  <c r="J30" i="8" s="1"/>
  <c r="F28" i="8"/>
  <c r="F25" i="8"/>
  <c r="J23" i="8" s="1"/>
  <c r="F24" i="8"/>
  <c r="F21" i="8"/>
  <c r="F20" i="8"/>
  <c r="J22" i="8" s="1"/>
  <c r="N26" i="8" s="1"/>
  <c r="R19" i="8" s="1"/>
  <c r="N18" i="8" s="1"/>
  <c r="F17" i="8"/>
  <c r="J15" i="8" s="1"/>
  <c r="F16" i="8"/>
  <c r="J14" i="8"/>
  <c r="N11" i="8" s="1"/>
  <c r="R18" i="8" s="1"/>
  <c r="F13" i="8"/>
  <c r="F12" i="8"/>
  <c r="F9" i="8"/>
  <c r="J7" i="8" s="1"/>
  <c r="N10" i="8" s="1"/>
  <c r="F8" i="8"/>
  <c r="J6" i="8"/>
  <c r="F5" i="8"/>
  <c r="F4" i="8"/>
  <c r="B68" i="7"/>
  <c r="B67" i="7"/>
  <c r="F67" i="7" s="1"/>
  <c r="F66" i="7"/>
  <c r="B66" i="7"/>
  <c r="J65" i="7"/>
  <c r="B65" i="7"/>
  <c r="B64" i="7"/>
  <c r="B63" i="7"/>
  <c r="F63" i="7" s="1"/>
  <c r="B62" i="7"/>
  <c r="B61" i="7"/>
  <c r="F62" i="7" s="1"/>
  <c r="J64" i="7" s="1"/>
  <c r="N61" i="7" s="1"/>
  <c r="R53" i="7" s="1"/>
  <c r="B60" i="7"/>
  <c r="F59" i="7"/>
  <c r="B59" i="7"/>
  <c r="F58" i="7"/>
  <c r="J57" i="7" s="1"/>
  <c r="N60" i="7" s="1"/>
  <c r="B58" i="7"/>
  <c r="B57" i="7"/>
  <c r="J56" i="7"/>
  <c r="B56" i="7"/>
  <c r="B55" i="7"/>
  <c r="B54" i="7"/>
  <c r="B53" i="7"/>
  <c r="F54" i="7" s="1"/>
  <c r="B52" i="7"/>
  <c r="B51" i="7"/>
  <c r="F51" i="7" s="1"/>
  <c r="F50" i="7"/>
  <c r="B50" i="7"/>
  <c r="J49" i="7"/>
  <c r="N45" i="7" s="1"/>
  <c r="B49" i="7"/>
  <c r="J48" i="7"/>
  <c r="B48" i="7"/>
  <c r="F47" i="7"/>
  <c r="B47" i="7"/>
  <c r="B46" i="7"/>
  <c r="B45" i="7"/>
  <c r="F46" i="7" s="1"/>
  <c r="B44" i="7"/>
  <c r="B43" i="7"/>
  <c r="F43" i="7" s="1"/>
  <c r="B42" i="7"/>
  <c r="B41" i="7"/>
  <c r="F42" i="7" s="1"/>
  <c r="J41" i="7" s="1"/>
  <c r="N44" i="7" s="1"/>
  <c r="R52" i="7" s="1"/>
  <c r="N52" i="7" s="1"/>
  <c r="B40" i="7"/>
  <c r="F39" i="7"/>
  <c r="J40" i="7" s="1"/>
  <c r="B39" i="7"/>
  <c r="F38" i="7"/>
  <c r="B38" i="7"/>
  <c r="B37" i="7"/>
  <c r="N33" i="7"/>
  <c r="F33" i="7"/>
  <c r="N32" i="7"/>
  <c r="F32" i="7"/>
  <c r="N29" i="7"/>
  <c r="F29" i="7"/>
  <c r="N28" i="7"/>
  <c r="F28" i="7"/>
  <c r="N25" i="7"/>
  <c r="F25" i="7"/>
  <c r="N24" i="7"/>
  <c r="F24" i="7"/>
  <c r="N21" i="7"/>
  <c r="F21" i="7"/>
  <c r="N20" i="7"/>
  <c r="F20" i="7"/>
  <c r="N17" i="7"/>
  <c r="F17" i="7"/>
  <c r="N16" i="7"/>
  <c r="F16" i="7"/>
  <c r="N13" i="7"/>
  <c r="F13" i="7"/>
  <c r="N12" i="7"/>
  <c r="F12" i="7"/>
  <c r="N9" i="7"/>
  <c r="F9" i="7"/>
  <c r="N8" i="7"/>
  <c r="F8" i="7"/>
  <c r="N5" i="7"/>
  <c r="F5" i="7"/>
  <c r="N4" i="7"/>
  <c r="F4" i="7"/>
  <c r="K20" i="6"/>
  <c r="K19" i="6"/>
  <c r="K18" i="6"/>
  <c r="K17" i="6"/>
  <c r="AE16" i="6"/>
  <c r="K16" i="6"/>
  <c r="AE15" i="6"/>
  <c r="K15" i="6"/>
  <c r="AE14" i="6"/>
  <c r="AA14" i="6"/>
  <c r="B14" i="6"/>
  <c r="AE13" i="6"/>
  <c r="K13" i="6"/>
  <c r="B13" i="6"/>
  <c r="AE12" i="6"/>
  <c r="AA12" i="6"/>
  <c r="B12" i="6"/>
  <c r="AE11" i="6"/>
  <c r="AA11" i="6"/>
  <c r="B11" i="6"/>
  <c r="AU10" i="6"/>
  <c r="AQ10" i="6"/>
  <c r="AE10" i="6"/>
  <c r="AA10" i="6"/>
  <c r="K10" i="6"/>
  <c r="B10" i="6"/>
  <c r="AU9" i="6"/>
  <c r="AQ9" i="6"/>
  <c r="AE9" i="6"/>
  <c r="K9" i="6"/>
  <c r="B9" i="6"/>
  <c r="AU8" i="6"/>
  <c r="AE8" i="6"/>
  <c r="K8" i="6"/>
  <c r="B8" i="6"/>
  <c r="AU7" i="6"/>
  <c r="AQ7" i="6"/>
  <c r="AA7" i="6"/>
  <c r="S7" i="6"/>
  <c r="K7" i="6"/>
  <c r="G7" i="6"/>
  <c r="B7" i="6"/>
  <c r="AU6" i="6"/>
  <c r="AQ6" i="6"/>
  <c r="AE6" i="6"/>
  <c r="W6" i="6"/>
  <c r="K6" i="6"/>
  <c r="B6" i="6"/>
  <c r="AQ5" i="6"/>
  <c r="AE5" i="6"/>
  <c r="AA5" i="6"/>
  <c r="K5" i="6"/>
  <c r="G5" i="6"/>
  <c r="C5" i="6"/>
  <c r="B5" i="6"/>
  <c r="AE4" i="6"/>
  <c r="AA4" i="6"/>
  <c r="K4" i="6"/>
  <c r="B4" i="6"/>
  <c r="AE3" i="6"/>
  <c r="AA3" i="6"/>
  <c r="S3" i="6"/>
  <c r="K3" i="6"/>
  <c r="B3" i="6"/>
  <c r="AQ2" i="6"/>
  <c r="AE2" i="6"/>
  <c r="AA2" i="6"/>
  <c r="S2" i="6"/>
  <c r="G2" i="6"/>
  <c r="B2" i="6"/>
  <c r="S1" i="6"/>
  <c r="D126" i="4"/>
  <c r="AH123" i="4"/>
  <c r="Y123" i="4" s="1"/>
  <c r="W122" i="4" s="1"/>
  <c r="W3" i="6" s="1"/>
  <c r="AF123" i="4"/>
  <c r="AD123" i="4"/>
  <c r="AB123" i="4"/>
  <c r="Z123" i="4"/>
  <c r="P123" i="4"/>
  <c r="N123" i="4"/>
  <c r="L123" i="4"/>
  <c r="J123" i="4"/>
  <c r="G123" i="4" s="1"/>
  <c r="E122" i="4" s="1"/>
  <c r="H123" i="4"/>
  <c r="AH122" i="4"/>
  <c r="AF122" i="4"/>
  <c r="AD122" i="4"/>
  <c r="AB122" i="4"/>
  <c r="Z122" i="4"/>
  <c r="P122" i="4"/>
  <c r="N122" i="4"/>
  <c r="L122" i="4"/>
  <c r="J122" i="4"/>
  <c r="H122" i="4"/>
  <c r="AH121" i="4"/>
  <c r="AF121" i="4"/>
  <c r="AD121" i="4"/>
  <c r="AB121" i="4"/>
  <c r="Y121" i="4" s="1"/>
  <c r="W120" i="4" s="1"/>
  <c r="Z121" i="4"/>
  <c r="P121" i="4"/>
  <c r="N121" i="4"/>
  <c r="L121" i="4"/>
  <c r="J121" i="4"/>
  <c r="H121" i="4"/>
  <c r="G121" i="4"/>
  <c r="E120" i="4" s="1"/>
  <c r="AH120" i="4"/>
  <c r="AD120" i="4"/>
  <c r="AB120" i="4"/>
  <c r="Z120" i="4"/>
  <c r="P120" i="4"/>
  <c r="L120" i="4"/>
  <c r="J120" i="4"/>
  <c r="H120" i="4"/>
  <c r="AH119" i="4"/>
  <c r="AF119" i="4"/>
  <c r="AD119" i="4"/>
  <c r="AB119" i="4"/>
  <c r="Y119" i="4" s="1"/>
  <c r="W118" i="4" s="1"/>
  <c r="AM2" i="6" s="1"/>
  <c r="Z119" i="4"/>
  <c r="P119" i="4"/>
  <c r="N119" i="4"/>
  <c r="L119" i="4"/>
  <c r="J119" i="4"/>
  <c r="G119" i="4" s="1"/>
  <c r="E118" i="4" s="1"/>
  <c r="H119" i="4"/>
  <c r="AF118" i="4"/>
  <c r="AD118" i="4"/>
  <c r="Z118" i="4"/>
  <c r="N118" i="4"/>
  <c r="L118" i="4"/>
  <c r="H118" i="4"/>
  <c r="AH117" i="4"/>
  <c r="AF117" i="4"/>
  <c r="AD117" i="4"/>
  <c r="AB117" i="4"/>
  <c r="Y117" i="4" s="1"/>
  <c r="W116" i="4" s="1"/>
  <c r="BC4" i="6" s="1"/>
  <c r="Z117" i="4"/>
  <c r="P117" i="4"/>
  <c r="N117" i="4"/>
  <c r="L117" i="4"/>
  <c r="J117" i="4"/>
  <c r="G117" i="4" s="1"/>
  <c r="E116" i="4" s="1"/>
  <c r="W2" i="6" s="1"/>
  <c r="H117" i="4"/>
  <c r="AF116" i="4"/>
  <c r="AB116" i="4"/>
  <c r="N116" i="4"/>
  <c r="J116" i="4"/>
  <c r="AH115" i="4"/>
  <c r="AF115" i="4"/>
  <c r="AD115" i="4"/>
  <c r="AB115" i="4"/>
  <c r="Y115" i="4" s="1"/>
  <c r="W114" i="4" s="1"/>
  <c r="Z115" i="4"/>
  <c r="P115" i="4"/>
  <c r="N115" i="4"/>
  <c r="L115" i="4"/>
  <c r="J115" i="4"/>
  <c r="H115" i="4"/>
  <c r="G115" i="4"/>
  <c r="E114" i="4" s="1"/>
  <c r="AA6" i="6" s="1"/>
  <c r="AH114" i="4"/>
  <c r="P114" i="4"/>
  <c r="AH113" i="4"/>
  <c r="Y113" i="4" s="1"/>
  <c r="W112" i="4" s="1"/>
  <c r="AQ3" i="6" s="1"/>
  <c r="AF113" i="4"/>
  <c r="AD113" i="4"/>
  <c r="AB113" i="4"/>
  <c r="Z113" i="4"/>
  <c r="P113" i="4"/>
  <c r="N113" i="4"/>
  <c r="L113" i="4"/>
  <c r="J113" i="4"/>
  <c r="G113" i="4" s="1"/>
  <c r="E112" i="4" s="1"/>
  <c r="K14" i="6" s="1"/>
  <c r="H113" i="4"/>
  <c r="AH109" i="4"/>
  <c r="AF109" i="4"/>
  <c r="Y109" i="4" s="1"/>
  <c r="W108" i="4" s="1"/>
  <c r="W5" i="6" s="1"/>
  <c r="AD109" i="4"/>
  <c r="AB109" i="4"/>
  <c r="Z109" i="4"/>
  <c r="P109" i="4"/>
  <c r="G109" i="4" s="1"/>
  <c r="E108" i="4" s="1"/>
  <c r="N109" i="4"/>
  <c r="L109" i="4"/>
  <c r="J109" i="4"/>
  <c r="H109" i="4"/>
  <c r="AH108" i="4"/>
  <c r="AF108" i="4"/>
  <c r="AD108" i="4"/>
  <c r="AB108" i="4"/>
  <c r="Z108" i="4"/>
  <c r="P108" i="4"/>
  <c r="N108" i="4"/>
  <c r="L108" i="4"/>
  <c r="J108" i="4"/>
  <c r="H108" i="4"/>
  <c r="AH107" i="4"/>
  <c r="AF107" i="4"/>
  <c r="AD107" i="4"/>
  <c r="AB107" i="4"/>
  <c r="Z107" i="4"/>
  <c r="Y107" i="4" s="1"/>
  <c r="W106" i="4" s="1"/>
  <c r="P107" i="4"/>
  <c r="N107" i="4"/>
  <c r="L107" i="4"/>
  <c r="J107" i="4"/>
  <c r="G107" i="4" s="1"/>
  <c r="E106" i="4" s="1"/>
  <c r="H107" i="4"/>
  <c r="AH106" i="4"/>
  <c r="AD106" i="4"/>
  <c r="AB106" i="4"/>
  <c r="Z106" i="4"/>
  <c r="P106" i="4"/>
  <c r="L106" i="4"/>
  <c r="J106" i="4"/>
  <c r="H106" i="4"/>
  <c r="AH105" i="4"/>
  <c r="Y105" i="4" s="1"/>
  <c r="W104" i="4" s="1"/>
  <c r="AF105" i="4"/>
  <c r="AD105" i="4"/>
  <c r="AB105" i="4"/>
  <c r="Z105" i="4"/>
  <c r="P105" i="4"/>
  <c r="N105" i="4"/>
  <c r="L105" i="4"/>
  <c r="J105" i="4"/>
  <c r="G105" i="4" s="1"/>
  <c r="E104" i="4" s="1"/>
  <c r="H105" i="4"/>
  <c r="AF104" i="4"/>
  <c r="AD104" i="4"/>
  <c r="Z104" i="4"/>
  <c r="N104" i="4"/>
  <c r="L104" i="4"/>
  <c r="H104" i="4"/>
  <c r="AH103" i="4"/>
  <c r="Y103" i="4" s="1"/>
  <c r="W102" i="4" s="1"/>
  <c r="AF103" i="4"/>
  <c r="AD103" i="4"/>
  <c r="AB103" i="4"/>
  <c r="Z103" i="4"/>
  <c r="P103" i="4"/>
  <c r="N103" i="4"/>
  <c r="L103" i="4"/>
  <c r="J103" i="4"/>
  <c r="G103" i="4" s="1"/>
  <c r="E102" i="4" s="1"/>
  <c r="H103" i="4"/>
  <c r="AF102" i="4"/>
  <c r="AB102" i="4"/>
  <c r="N102" i="4"/>
  <c r="J102" i="4"/>
  <c r="AH101" i="4"/>
  <c r="AF101" i="4"/>
  <c r="AD101" i="4"/>
  <c r="AB101" i="4"/>
  <c r="Z101" i="4"/>
  <c r="Y101" i="4" s="1"/>
  <c r="W100" i="4" s="1"/>
  <c r="S8" i="6" s="1"/>
  <c r="P101" i="4"/>
  <c r="N101" i="4"/>
  <c r="L101" i="4"/>
  <c r="J101" i="4"/>
  <c r="G101" i="4" s="1"/>
  <c r="E100" i="4" s="1"/>
  <c r="H101" i="4"/>
  <c r="AH100" i="4"/>
  <c r="P100" i="4"/>
  <c r="AH99" i="4"/>
  <c r="AF99" i="4"/>
  <c r="Y99" i="4" s="1"/>
  <c r="W98" i="4" s="1"/>
  <c r="AD99" i="4"/>
  <c r="AB99" i="4"/>
  <c r="Z99" i="4"/>
  <c r="P99" i="4"/>
  <c r="G99" i="4" s="1"/>
  <c r="E98" i="4" s="1"/>
  <c r="AA9" i="6" s="1"/>
  <c r="N99" i="4"/>
  <c r="L99" i="4"/>
  <c r="J99" i="4"/>
  <c r="H99" i="4"/>
  <c r="AH95" i="4"/>
  <c r="AF95" i="4"/>
  <c r="AD95" i="4"/>
  <c r="AB95" i="4"/>
  <c r="Z95" i="4"/>
  <c r="Y95" i="4" s="1"/>
  <c r="W94" i="4" s="1"/>
  <c r="P95" i="4"/>
  <c r="N95" i="4"/>
  <c r="G95" i="4" s="1"/>
  <c r="E94" i="4" s="1"/>
  <c r="L95" i="4"/>
  <c r="J95" i="4"/>
  <c r="H95" i="4"/>
  <c r="AH94" i="4"/>
  <c r="AF94" i="4"/>
  <c r="AD94" i="4"/>
  <c r="AB94" i="4"/>
  <c r="Z94" i="4"/>
  <c r="P94" i="4"/>
  <c r="N94" i="4"/>
  <c r="L94" i="4"/>
  <c r="J94" i="4"/>
  <c r="H94" i="4"/>
  <c r="AH93" i="4"/>
  <c r="AF93" i="4"/>
  <c r="AD93" i="4"/>
  <c r="AB93" i="4"/>
  <c r="Y93" i="4" s="1"/>
  <c r="W92" i="4" s="1"/>
  <c r="Z93" i="4"/>
  <c r="P93" i="4"/>
  <c r="N93" i="4"/>
  <c r="L93" i="4"/>
  <c r="J93" i="4"/>
  <c r="H93" i="4"/>
  <c r="G93" i="4" s="1"/>
  <c r="E92" i="4" s="1"/>
  <c r="AH92" i="4"/>
  <c r="AD92" i="4"/>
  <c r="AB92" i="4"/>
  <c r="Z92" i="4"/>
  <c r="P92" i="4"/>
  <c r="L92" i="4"/>
  <c r="J92" i="4"/>
  <c r="H92" i="4"/>
  <c r="AH91" i="4"/>
  <c r="AF91" i="4"/>
  <c r="Y91" i="4" s="1"/>
  <c r="W90" i="4" s="1"/>
  <c r="AI4" i="6" s="1"/>
  <c r="AD91" i="4"/>
  <c r="AB91" i="4"/>
  <c r="Z91" i="4"/>
  <c r="P91" i="4"/>
  <c r="G91" i="4" s="1"/>
  <c r="E90" i="4" s="1"/>
  <c r="AY5" i="6" s="1"/>
  <c r="N91" i="4"/>
  <c r="L91" i="4"/>
  <c r="J91" i="4"/>
  <c r="H91" i="4"/>
  <c r="AF90" i="4"/>
  <c r="AD90" i="4"/>
  <c r="Z90" i="4"/>
  <c r="N90" i="4"/>
  <c r="L90" i="4"/>
  <c r="H90" i="4"/>
  <c r="AH89" i="4"/>
  <c r="AF89" i="4"/>
  <c r="Y89" i="4" s="1"/>
  <c r="W88" i="4" s="1"/>
  <c r="AM4" i="6" s="1"/>
  <c r="AD89" i="4"/>
  <c r="AB89" i="4"/>
  <c r="Z89" i="4"/>
  <c r="P89" i="4"/>
  <c r="G89" i="4" s="1"/>
  <c r="E88" i="4" s="1"/>
  <c r="N89" i="4"/>
  <c r="L89" i="4"/>
  <c r="J89" i="4"/>
  <c r="H89" i="4"/>
  <c r="AF88" i="4"/>
  <c r="AB88" i="4"/>
  <c r="N88" i="4"/>
  <c r="J88" i="4"/>
  <c r="AH87" i="4"/>
  <c r="AF87" i="4"/>
  <c r="AD87" i="4"/>
  <c r="AB87" i="4"/>
  <c r="Y87" i="4" s="1"/>
  <c r="W86" i="4" s="1"/>
  <c r="AE18" i="6" s="1"/>
  <c r="Z87" i="4"/>
  <c r="P87" i="4"/>
  <c r="N87" i="4"/>
  <c r="L87" i="4"/>
  <c r="J87" i="4"/>
  <c r="H87" i="4"/>
  <c r="G87" i="4" s="1"/>
  <c r="E86" i="4" s="1"/>
  <c r="AI3" i="6" s="1"/>
  <c r="AH86" i="4"/>
  <c r="P86" i="4"/>
  <c r="AH85" i="4"/>
  <c r="AF85" i="4"/>
  <c r="AD85" i="4"/>
  <c r="AB85" i="4"/>
  <c r="Z85" i="4"/>
  <c r="Y85" i="4" s="1"/>
  <c r="W84" i="4" s="1"/>
  <c r="P85" i="4"/>
  <c r="N85" i="4"/>
  <c r="G85" i="4" s="1"/>
  <c r="E84" i="4" s="1"/>
  <c r="AE19" i="6" s="1"/>
  <c r="L85" i="4"/>
  <c r="J85" i="4"/>
  <c r="H85" i="4"/>
  <c r="AH81" i="4"/>
  <c r="AF81" i="4"/>
  <c r="AD81" i="4"/>
  <c r="AB81" i="4"/>
  <c r="Y81" i="4" s="1"/>
  <c r="W80" i="4" s="1"/>
  <c r="Z81" i="4"/>
  <c r="P81" i="4"/>
  <c r="N81" i="4"/>
  <c r="L81" i="4"/>
  <c r="J81" i="4"/>
  <c r="H81" i="4"/>
  <c r="G81" i="4" s="1"/>
  <c r="E80" i="4" s="1"/>
  <c r="AH80" i="4"/>
  <c r="AF80" i="4"/>
  <c r="AD80" i="4"/>
  <c r="AB80" i="4"/>
  <c r="Z80" i="4"/>
  <c r="P80" i="4"/>
  <c r="N80" i="4"/>
  <c r="L80" i="4"/>
  <c r="J80" i="4"/>
  <c r="H80" i="4"/>
  <c r="AH79" i="4"/>
  <c r="AF79" i="4"/>
  <c r="AD79" i="4"/>
  <c r="AB79" i="4"/>
  <c r="Y79" i="4" s="1"/>
  <c r="W78" i="4" s="1"/>
  <c r="Z79" i="4"/>
  <c r="P79" i="4"/>
  <c r="N79" i="4"/>
  <c r="L79" i="4"/>
  <c r="J79" i="4"/>
  <c r="G79" i="4" s="1"/>
  <c r="E78" i="4" s="1"/>
  <c r="AQ8" i="6" s="1"/>
  <c r="H79" i="4"/>
  <c r="AH78" i="4"/>
  <c r="AD78" i="4"/>
  <c r="AB78" i="4"/>
  <c r="Z78" i="4"/>
  <c r="P78" i="4"/>
  <c r="L78" i="4"/>
  <c r="J78" i="4"/>
  <c r="H78" i="4"/>
  <c r="AH77" i="4"/>
  <c r="AF77" i="4"/>
  <c r="AD77" i="4"/>
  <c r="AB77" i="4"/>
  <c r="Z77" i="4"/>
  <c r="Y77" i="4" s="1"/>
  <c r="W76" i="4" s="1"/>
  <c r="P77" i="4"/>
  <c r="N77" i="4"/>
  <c r="G77" i="4" s="1"/>
  <c r="E76" i="4" s="1"/>
  <c r="L77" i="4"/>
  <c r="J77" i="4"/>
  <c r="H77" i="4"/>
  <c r="AF76" i="4"/>
  <c r="AD76" i="4"/>
  <c r="Z76" i="4"/>
  <c r="N76" i="4"/>
  <c r="L76" i="4"/>
  <c r="H76" i="4"/>
  <c r="AH75" i="4"/>
  <c r="AF75" i="4"/>
  <c r="AD75" i="4"/>
  <c r="AB75" i="4"/>
  <c r="Z75" i="4"/>
  <c r="Y75" i="4" s="1"/>
  <c r="W74" i="4" s="1"/>
  <c r="BC2" i="6" s="1"/>
  <c r="BC1" i="6" s="1"/>
  <c r="C14" i="6" s="1"/>
  <c r="P75" i="4"/>
  <c r="N75" i="4"/>
  <c r="G75" i="4" s="1"/>
  <c r="E74" i="4" s="1"/>
  <c r="W4" i="6" s="1"/>
  <c r="L75" i="4"/>
  <c r="J75" i="4"/>
  <c r="H75" i="4"/>
  <c r="AF74" i="4"/>
  <c r="AB74" i="4"/>
  <c r="N74" i="4"/>
  <c r="J74" i="4"/>
  <c r="AH73" i="4"/>
  <c r="AF73" i="4"/>
  <c r="AD73" i="4"/>
  <c r="AB73" i="4"/>
  <c r="Y73" i="4" s="1"/>
  <c r="W72" i="4" s="1"/>
  <c r="AQ4" i="6" s="1"/>
  <c r="Z73" i="4"/>
  <c r="P73" i="4"/>
  <c r="N73" i="4"/>
  <c r="L73" i="4"/>
  <c r="J73" i="4"/>
  <c r="G73" i="4" s="1"/>
  <c r="E72" i="4" s="1"/>
  <c r="K2" i="6" s="1"/>
  <c r="H73" i="4"/>
  <c r="AH72" i="4"/>
  <c r="P72" i="4"/>
  <c r="AH71" i="4"/>
  <c r="AF71" i="4"/>
  <c r="AD71" i="4"/>
  <c r="AB71" i="4"/>
  <c r="Y71" i="4" s="1"/>
  <c r="W70" i="4" s="1"/>
  <c r="K11" i="6" s="1"/>
  <c r="Z71" i="4"/>
  <c r="P71" i="4"/>
  <c r="N71" i="4"/>
  <c r="L71" i="4"/>
  <c r="J71" i="4"/>
  <c r="H71" i="4"/>
  <c r="G71" i="4" s="1"/>
  <c r="E70" i="4" s="1"/>
  <c r="AH67" i="4"/>
  <c r="AF67" i="4"/>
  <c r="AD67" i="4"/>
  <c r="AB67" i="4"/>
  <c r="Z67" i="4"/>
  <c r="Y67" i="4" s="1"/>
  <c r="W66" i="4" s="1"/>
  <c r="G4" i="6" s="1"/>
  <c r="P67" i="4"/>
  <c r="N67" i="4"/>
  <c r="L67" i="4"/>
  <c r="J67" i="4"/>
  <c r="G67" i="4" s="1"/>
  <c r="E66" i="4" s="1"/>
  <c r="H67" i="4"/>
  <c r="AH66" i="4"/>
  <c r="AF66" i="4"/>
  <c r="AD66" i="4"/>
  <c r="AB66" i="4"/>
  <c r="Z66" i="4"/>
  <c r="P66" i="4"/>
  <c r="N66" i="4"/>
  <c r="L66" i="4"/>
  <c r="J66" i="4"/>
  <c r="H66" i="4"/>
  <c r="AH65" i="4"/>
  <c r="Y65" i="4" s="1"/>
  <c r="W64" i="4" s="1"/>
  <c r="AF65" i="4"/>
  <c r="AD65" i="4"/>
  <c r="AB65" i="4"/>
  <c r="Z65" i="4"/>
  <c r="P65" i="4"/>
  <c r="N65" i="4"/>
  <c r="L65" i="4"/>
  <c r="J65" i="4"/>
  <c r="G65" i="4" s="1"/>
  <c r="E64" i="4" s="1"/>
  <c r="H65" i="4"/>
  <c r="AH64" i="4"/>
  <c r="AD64" i="4"/>
  <c r="AB64" i="4"/>
  <c r="Z64" i="4"/>
  <c r="P64" i="4"/>
  <c r="L64" i="4"/>
  <c r="J64" i="4"/>
  <c r="H64" i="4"/>
  <c r="AH63" i="4"/>
  <c r="AF63" i="4"/>
  <c r="AD63" i="4"/>
  <c r="AB63" i="4"/>
  <c r="Y63" i="4" s="1"/>
  <c r="W62" i="4" s="1"/>
  <c r="AE17" i="6" s="1"/>
  <c r="Z63" i="4"/>
  <c r="P63" i="4"/>
  <c r="N63" i="4"/>
  <c r="L63" i="4"/>
  <c r="J63" i="4"/>
  <c r="H63" i="4"/>
  <c r="G63" i="4" s="1"/>
  <c r="E62" i="4" s="1"/>
  <c r="AY4" i="6" s="1"/>
  <c r="AF62" i="4"/>
  <c r="AD62" i="4"/>
  <c r="Z62" i="4"/>
  <c r="N62" i="4"/>
  <c r="L62" i="4"/>
  <c r="H62" i="4"/>
  <c r="AH61" i="4"/>
  <c r="AF61" i="4"/>
  <c r="AD61" i="4"/>
  <c r="AB61" i="4"/>
  <c r="Y61" i="4" s="1"/>
  <c r="W60" i="4" s="1"/>
  <c r="AY2" i="6" s="1"/>
  <c r="Z61" i="4"/>
  <c r="P61" i="4"/>
  <c r="N61" i="4"/>
  <c r="L61" i="4"/>
  <c r="J61" i="4"/>
  <c r="H61" i="4"/>
  <c r="G61" i="4" s="1"/>
  <c r="E60" i="4" s="1"/>
  <c r="AF60" i="4"/>
  <c r="AB60" i="4"/>
  <c r="N60" i="4"/>
  <c r="J60" i="4"/>
  <c r="AH59" i="4"/>
  <c r="Y59" i="4" s="1"/>
  <c r="W58" i="4" s="1"/>
  <c r="AF59" i="4"/>
  <c r="AD59" i="4"/>
  <c r="AB59" i="4"/>
  <c r="Z59" i="4"/>
  <c r="P59" i="4"/>
  <c r="N59" i="4"/>
  <c r="L59" i="4"/>
  <c r="J59" i="4"/>
  <c r="G59" i="4" s="1"/>
  <c r="E58" i="4" s="1"/>
  <c r="H59" i="4"/>
  <c r="AH58" i="4"/>
  <c r="P58" i="4"/>
  <c r="AH57" i="4"/>
  <c r="AF57" i="4"/>
  <c r="AD57" i="4"/>
  <c r="AB57" i="4"/>
  <c r="Z57" i="4"/>
  <c r="Y57" i="4" s="1"/>
  <c r="W56" i="4" s="1"/>
  <c r="K12" i="6" s="1"/>
  <c r="P57" i="4"/>
  <c r="N57" i="4"/>
  <c r="L57" i="4"/>
  <c r="J57" i="4"/>
  <c r="G57" i="4" s="1"/>
  <c r="E56" i="4" s="1"/>
  <c r="AA13" i="6" s="1"/>
  <c r="H57" i="4"/>
  <c r="AH53" i="4"/>
  <c r="AF53" i="4"/>
  <c r="AD53" i="4"/>
  <c r="AB53" i="4"/>
  <c r="Z53" i="4"/>
  <c r="Y53" i="4"/>
  <c r="W52" i="4" s="1"/>
  <c r="P53" i="4"/>
  <c r="N53" i="4"/>
  <c r="L53" i="4"/>
  <c r="J53" i="4"/>
  <c r="H53" i="4"/>
  <c r="G53" i="4" s="1"/>
  <c r="E52" i="4" s="1"/>
  <c r="AH52" i="4"/>
  <c r="AF52" i="4"/>
  <c r="AD52" i="4"/>
  <c r="AB52" i="4"/>
  <c r="Z52" i="4"/>
  <c r="P52" i="4"/>
  <c r="N52" i="4"/>
  <c r="L52" i="4"/>
  <c r="J52" i="4"/>
  <c r="H52" i="4"/>
  <c r="AH51" i="4"/>
  <c r="AF51" i="4"/>
  <c r="Y51" i="4" s="1"/>
  <c r="W50" i="4" s="1"/>
  <c r="AD51" i="4"/>
  <c r="AB51" i="4"/>
  <c r="Z51" i="4"/>
  <c r="P51" i="4"/>
  <c r="G51" i="4" s="1"/>
  <c r="N51" i="4"/>
  <c r="L51" i="4"/>
  <c r="J51" i="4"/>
  <c r="H51" i="4"/>
  <c r="AH50" i="4"/>
  <c r="AD50" i="4"/>
  <c r="AB50" i="4"/>
  <c r="Z50" i="4"/>
  <c r="P50" i="4"/>
  <c r="L50" i="4"/>
  <c r="J50" i="4"/>
  <c r="H50" i="4"/>
  <c r="E50" i="4"/>
  <c r="AH49" i="4"/>
  <c r="AF49" i="4"/>
  <c r="AD49" i="4"/>
  <c r="AB49" i="4"/>
  <c r="Z49" i="4"/>
  <c r="Y49" i="4" s="1"/>
  <c r="W48" i="4" s="1"/>
  <c r="AI2" i="6" s="1"/>
  <c r="P49" i="4"/>
  <c r="N49" i="4"/>
  <c r="L49" i="4"/>
  <c r="J49" i="4"/>
  <c r="G49" i="4" s="1"/>
  <c r="H49" i="4"/>
  <c r="AF48" i="4"/>
  <c r="AD48" i="4"/>
  <c r="Z48" i="4"/>
  <c r="N48" i="4"/>
  <c r="L48" i="4"/>
  <c r="H48" i="4"/>
  <c r="E48" i="4"/>
  <c r="AH47" i="4"/>
  <c r="AF47" i="4"/>
  <c r="AD47" i="4"/>
  <c r="AB47" i="4"/>
  <c r="Z47" i="4"/>
  <c r="Y47" i="4" s="1"/>
  <c r="W46" i="4" s="1"/>
  <c r="O2" i="6" s="1"/>
  <c r="P47" i="4"/>
  <c r="N47" i="4"/>
  <c r="L47" i="4"/>
  <c r="J47" i="4"/>
  <c r="G47" i="4" s="1"/>
  <c r="E46" i="4" s="1"/>
  <c r="G8" i="6" s="1"/>
  <c r="H47" i="4"/>
  <c r="AF46" i="4"/>
  <c r="AB46" i="4"/>
  <c r="N46" i="4"/>
  <c r="J46" i="4"/>
  <c r="AH45" i="4"/>
  <c r="AF45" i="4"/>
  <c r="Y45" i="4" s="1"/>
  <c r="W44" i="4" s="1"/>
  <c r="AD45" i="4"/>
  <c r="AB45" i="4"/>
  <c r="Z45" i="4"/>
  <c r="P45" i="4"/>
  <c r="G45" i="4" s="1"/>
  <c r="E44" i="4" s="1"/>
  <c r="AM5" i="6" s="1"/>
  <c r="N45" i="4"/>
  <c r="L45" i="4"/>
  <c r="J45" i="4"/>
  <c r="H45" i="4"/>
  <c r="AH44" i="4"/>
  <c r="P44" i="4"/>
  <c r="AH43" i="4"/>
  <c r="AF43" i="4"/>
  <c r="AD43" i="4"/>
  <c r="AB43" i="4"/>
  <c r="Z43" i="4"/>
  <c r="Y43" i="4"/>
  <c r="W42" i="4" s="1"/>
  <c r="S5" i="6" s="1"/>
  <c r="P43" i="4"/>
  <c r="N43" i="4"/>
  <c r="L43" i="4"/>
  <c r="J43" i="4"/>
  <c r="H43" i="4"/>
  <c r="G43" i="4" s="1"/>
  <c r="E42" i="4" s="1"/>
  <c r="AU2" i="6" s="1"/>
  <c r="AH39" i="4"/>
  <c r="AF39" i="4"/>
  <c r="AD39" i="4"/>
  <c r="AB39" i="4"/>
  <c r="Y39" i="4" s="1"/>
  <c r="W38" i="4" s="1"/>
  <c r="O4" i="6" s="1"/>
  <c r="Z39" i="4"/>
  <c r="P39" i="4"/>
  <c r="N39" i="4"/>
  <c r="L39" i="4"/>
  <c r="J39" i="4"/>
  <c r="H39" i="4"/>
  <c r="G39" i="4"/>
  <c r="E38" i="4" s="1"/>
  <c r="AH38" i="4"/>
  <c r="AF38" i="4"/>
  <c r="AD38" i="4"/>
  <c r="AB38" i="4"/>
  <c r="Z38" i="4"/>
  <c r="P38" i="4"/>
  <c r="N38" i="4"/>
  <c r="L38" i="4"/>
  <c r="J38" i="4"/>
  <c r="H38" i="4"/>
  <c r="AH37" i="4"/>
  <c r="AF37" i="4"/>
  <c r="AD37" i="4"/>
  <c r="AB37" i="4"/>
  <c r="Z37" i="4"/>
  <c r="Y37" i="4" s="1"/>
  <c r="W36" i="4" s="1"/>
  <c r="AY3" i="6" s="1"/>
  <c r="P37" i="4"/>
  <c r="N37" i="4"/>
  <c r="G37" i="4" s="1"/>
  <c r="E36" i="4" s="1"/>
  <c r="G6" i="6" s="1"/>
  <c r="L37" i="4"/>
  <c r="J37" i="4"/>
  <c r="H37" i="4"/>
  <c r="AH36" i="4"/>
  <c r="AD36" i="4"/>
  <c r="AB36" i="4"/>
  <c r="Z36" i="4"/>
  <c r="P36" i="4"/>
  <c r="L36" i="4"/>
  <c r="J36" i="4"/>
  <c r="H36" i="4"/>
  <c r="AH35" i="4"/>
  <c r="AF35" i="4"/>
  <c r="AD35" i="4"/>
  <c r="AB35" i="4"/>
  <c r="Z35" i="4"/>
  <c r="Y35" i="4"/>
  <c r="W34" i="4" s="1"/>
  <c r="P35" i="4"/>
  <c r="N35" i="4"/>
  <c r="L35" i="4"/>
  <c r="J35" i="4"/>
  <c r="H35" i="4"/>
  <c r="G35" i="4" s="1"/>
  <c r="E34" i="4" s="1"/>
  <c r="S4" i="6" s="1"/>
  <c r="AF34" i="4"/>
  <c r="AD34" i="4"/>
  <c r="Z34" i="4"/>
  <c r="N34" i="4"/>
  <c r="L34" i="4"/>
  <c r="H34" i="4"/>
  <c r="AH33" i="4"/>
  <c r="AF33" i="4"/>
  <c r="AD33" i="4"/>
  <c r="AB33" i="4"/>
  <c r="Z33" i="4"/>
  <c r="Y33" i="4"/>
  <c r="W32" i="4" s="1"/>
  <c r="AU5" i="6" s="1"/>
  <c r="P33" i="4"/>
  <c r="N33" i="4"/>
  <c r="L33" i="4"/>
  <c r="J33" i="4"/>
  <c r="H33" i="4"/>
  <c r="G33" i="4" s="1"/>
  <c r="E32" i="4" s="1"/>
  <c r="AF32" i="4"/>
  <c r="AB32" i="4"/>
  <c r="N32" i="4"/>
  <c r="J32" i="4"/>
  <c r="AH31" i="4"/>
  <c r="AF31" i="4"/>
  <c r="AD31" i="4"/>
  <c r="AB31" i="4"/>
  <c r="Z31" i="4"/>
  <c r="Y31" i="4" s="1"/>
  <c r="W30" i="4" s="1"/>
  <c r="P31" i="4"/>
  <c r="N31" i="4"/>
  <c r="G31" i="4" s="1"/>
  <c r="E30" i="4" s="1"/>
  <c r="L31" i="4"/>
  <c r="J31" i="4"/>
  <c r="H31" i="4"/>
  <c r="AH30" i="4"/>
  <c r="P30" i="4"/>
  <c r="AH29" i="4"/>
  <c r="AF29" i="4"/>
  <c r="AD29" i="4"/>
  <c r="AB29" i="4"/>
  <c r="Y29" i="4" s="1"/>
  <c r="W28" i="4" s="1"/>
  <c r="Z29" i="4"/>
  <c r="P29" i="4"/>
  <c r="N29" i="4"/>
  <c r="L29" i="4"/>
  <c r="J29" i="4"/>
  <c r="H29" i="4"/>
  <c r="G29" i="4"/>
  <c r="E28" i="4" s="1"/>
  <c r="AH25" i="4"/>
  <c r="AD25" i="4"/>
  <c r="AB25" i="4"/>
  <c r="Z25" i="4"/>
  <c r="Y25" i="4" s="1"/>
  <c r="W24" i="4" s="1"/>
  <c r="P25" i="4"/>
  <c r="L25" i="4"/>
  <c r="J25" i="4"/>
  <c r="G25" i="4" s="1"/>
  <c r="E24" i="4" s="1"/>
  <c r="G3" i="6" s="1"/>
  <c r="H25" i="4"/>
  <c r="AH24" i="4"/>
  <c r="AD24" i="4"/>
  <c r="AB24" i="4"/>
  <c r="Z24" i="4"/>
  <c r="P24" i="4"/>
  <c r="L24" i="4"/>
  <c r="J24" i="4"/>
  <c r="H24" i="4"/>
  <c r="AH23" i="4"/>
  <c r="AF23" i="4"/>
  <c r="AD23" i="4"/>
  <c r="Z23" i="4"/>
  <c r="Y23" i="4" s="1"/>
  <c r="W22" i="4" s="1"/>
  <c r="AM3" i="6" s="1"/>
  <c r="P23" i="4"/>
  <c r="N23" i="4"/>
  <c r="L23" i="4"/>
  <c r="G23" i="4" s="1"/>
  <c r="H23" i="4"/>
  <c r="AF22" i="4"/>
  <c r="AD22" i="4"/>
  <c r="Z22" i="4"/>
  <c r="N22" i="4"/>
  <c r="L22" i="4"/>
  <c r="H22" i="4"/>
  <c r="E22" i="4"/>
  <c r="AF21" i="4"/>
  <c r="AD21" i="4"/>
  <c r="AB21" i="4"/>
  <c r="Z21" i="4"/>
  <c r="Y21" i="4"/>
  <c r="W20" i="4" s="1"/>
  <c r="S6" i="6" s="1"/>
  <c r="N21" i="4"/>
  <c r="L21" i="4"/>
  <c r="J21" i="4"/>
  <c r="H21" i="4"/>
  <c r="G21" i="4"/>
  <c r="E20" i="4" s="1"/>
  <c r="AF20" i="4"/>
  <c r="AB20" i="4"/>
  <c r="N20" i="4"/>
  <c r="J20" i="4"/>
  <c r="AH19" i="4"/>
  <c r="AF19" i="4"/>
  <c r="AB19" i="4"/>
  <c r="Z19" i="4"/>
  <c r="Y19" i="4" s="1"/>
  <c r="W18" i="4" s="1"/>
  <c r="P19" i="4"/>
  <c r="N19" i="4"/>
  <c r="J19" i="4"/>
  <c r="H19" i="4"/>
  <c r="G19" i="4" s="1"/>
  <c r="E18" i="4" s="1"/>
  <c r="AH18" i="4"/>
  <c r="P18" i="4"/>
  <c r="AH17" i="4"/>
  <c r="AF17" i="4"/>
  <c r="AD17" i="4"/>
  <c r="AB17" i="4"/>
  <c r="Y17" i="4" s="1"/>
  <c r="W16" i="4" s="1"/>
  <c r="AU3" i="6" s="1"/>
  <c r="P17" i="4"/>
  <c r="N17" i="4"/>
  <c r="L17" i="4"/>
  <c r="J17" i="4"/>
  <c r="G17" i="4"/>
  <c r="E16" i="4" s="1"/>
  <c r="AU4" i="6" s="1"/>
  <c r="AH13" i="4"/>
  <c r="AD13" i="4"/>
  <c r="AB13" i="4"/>
  <c r="Z13" i="4"/>
  <c r="Y13" i="4" s="1"/>
  <c r="W12" i="4" s="1"/>
  <c r="BC3" i="6" s="1"/>
  <c r="P13" i="4"/>
  <c r="L13" i="4"/>
  <c r="J13" i="4"/>
  <c r="G13" i="4" s="1"/>
  <c r="E12" i="4" s="1"/>
  <c r="H13" i="4"/>
  <c r="AH12" i="4"/>
  <c r="AD12" i="4"/>
  <c r="AB12" i="4"/>
  <c r="Z12" i="4"/>
  <c r="P12" i="4"/>
  <c r="L12" i="4"/>
  <c r="J12" i="4"/>
  <c r="H12" i="4"/>
  <c r="AH11" i="4"/>
  <c r="AF11" i="4"/>
  <c r="AD11" i="4"/>
  <c r="Z11" i="4"/>
  <c r="Y11" i="4" s="1"/>
  <c r="W10" i="4" s="1"/>
  <c r="P11" i="4"/>
  <c r="N11" i="4"/>
  <c r="L11" i="4"/>
  <c r="G11" i="4" s="1"/>
  <c r="H11" i="4"/>
  <c r="AF10" i="4"/>
  <c r="AD10" i="4"/>
  <c r="Z10" i="4"/>
  <c r="N10" i="4"/>
  <c r="L10" i="4"/>
  <c r="H10" i="4"/>
  <c r="E10" i="4"/>
  <c r="AF9" i="4"/>
  <c r="AD9" i="4"/>
  <c r="AB9" i="4"/>
  <c r="Z9" i="4"/>
  <c r="Y9" i="4"/>
  <c r="W8" i="4" s="1"/>
  <c r="N9" i="4"/>
  <c r="L9" i="4"/>
  <c r="J9" i="4"/>
  <c r="H9" i="4"/>
  <c r="G9" i="4"/>
  <c r="E8" i="4" s="1"/>
  <c r="AF8" i="4"/>
  <c r="AB8" i="4"/>
  <c r="N8" i="4"/>
  <c r="J8" i="4"/>
  <c r="AH7" i="4"/>
  <c r="AF7" i="4"/>
  <c r="AB7" i="4"/>
  <c r="Z7" i="4"/>
  <c r="Y7" i="4" s="1"/>
  <c r="W6" i="4" s="1"/>
  <c r="AE7" i="6" s="1"/>
  <c r="P7" i="4"/>
  <c r="N7" i="4"/>
  <c r="J7" i="4"/>
  <c r="H7" i="4"/>
  <c r="G7" i="4" s="1"/>
  <c r="E6" i="4" s="1"/>
  <c r="O3" i="6" s="1"/>
  <c r="AH6" i="4"/>
  <c r="P6" i="4"/>
  <c r="AH5" i="4"/>
  <c r="AF5" i="4"/>
  <c r="AD5" i="4"/>
  <c r="AB5" i="4"/>
  <c r="Y5" i="4" s="1"/>
  <c r="W4" i="4" s="1"/>
  <c r="AA8" i="6" s="1"/>
  <c r="P5" i="4"/>
  <c r="N5" i="4"/>
  <c r="L5" i="4"/>
  <c r="J5" i="4"/>
  <c r="G5" i="4"/>
  <c r="E4" i="4" s="1"/>
  <c r="G601" i="2"/>
  <c r="F601" i="2"/>
  <c r="D601" i="2"/>
  <c r="C601" i="2"/>
  <c r="G600" i="2"/>
  <c r="F600" i="2"/>
  <c r="D600" i="2"/>
  <c r="C600" i="2"/>
  <c r="G599" i="2"/>
  <c r="F599" i="2"/>
  <c r="D599" i="2"/>
  <c r="C599" i="2"/>
  <c r="G598" i="2"/>
  <c r="F598" i="2"/>
  <c r="D598" i="2"/>
  <c r="C598" i="2"/>
  <c r="G597" i="2"/>
  <c r="F597" i="2"/>
  <c r="D597" i="2"/>
  <c r="C597" i="2"/>
  <c r="G596" i="2"/>
  <c r="F596" i="2"/>
  <c r="D596" i="2"/>
  <c r="C596" i="2"/>
  <c r="G595" i="2"/>
  <c r="F595" i="2"/>
  <c r="D595" i="2"/>
  <c r="C595" i="2"/>
  <c r="G594" i="2"/>
  <c r="F594" i="2"/>
  <c r="D594" i="2"/>
  <c r="C594" i="2"/>
  <c r="G593" i="2"/>
  <c r="F593" i="2"/>
  <c r="D593" i="2"/>
  <c r="C593" i="2"/>
  <c r="G592" i="2"/>
  <c r="F592" i="2"/>
  <c r="D592" i="2"/>
  <c r="C592" i="2"/>
  <c r="G591" i="2"/>
  <c r="F591" i="2"/>
  <c r="D591" i="2"/>
  <c r="C591" i="2"/>
  <c r="G590" i="2"/>
  <c r="F590" i="2"/>
  <c r="D590" i="2"/>
  <c r="C590" i="2"/>
  <c r="G589" i="2"/>
  <c r="F589" i="2"/>
  <c r="D589" i="2"/>
  <c r="C589" i="2"/>
  <c r="G588" i="2"/>
  <c r="F588" i="2"/>
  <c r="D588" i="2"/>
  <c r="C588" i="2"/>
  <c r="G587" i="2"/>
  <c r="F587" i="2"/>
  <c r="D587" i="2"/>
  <c r="C587" i="2"/>
  <c r="G586" i="2"/>
  <c r="F586" i="2"/>
  <c r="D586" i="2"/>
  <c r="C586" i="2"/>
  <c r="G585" i="2"/>
  <c r="F585" i="2"/>
  <c r="D585" i="2"/>
  <c r="C585" i="2"/>
  <c r="G584" i="2"/>
  <c r="F584" i="2"/>
  <c r="D584" i="2"/>
  <c r="C584" i="2"/>
  <c r="G583" i="2"/>
  <c r="F583" i="2"/>
  <c r="D583" i="2"/>
  <c r="C583" i="2"/>
  <c r="G582" i="2"/>
  <c r="F582" i="2"/>
  <c r="D582" i="2"/>
  <c r="C582" i="2"/>
  <c r="G581" i="2"/>
  <c r="F581" i="2"/>
  <c r="D581" i="2"/>
  <c r="C581" i="2"/>
  <c r="G580" i="2"/>
  <c r="F580" i="2"/>
  <c r="D580" i="2"/>
  <c r="C580" i="2"/>
  <c r="G579" i="2"/>
  <c r="F579" i="2"/>
  <c r="D579" i="2"/>
  <c r="C579" i="2"/>
  <c r="G578" i="2"/>
  <c r="F578" i="2"/>
  <c r="D578" i="2"/>
  <c r="C578" i="2"/>
  <c r="G577" i="2"/>
  <c r="F577" i="2"/>
  <c r="D577" i="2"/>
  <c r="C577" i="2"/>
  <c r="G576" i="2"/>
  <c r="F576" i="2"/>
  <c r="D576" i="2"/>
  <c r="C576" i="2"/>
  <c r="G575" i="2"/>
  <c r="F575" i="2"/>
  <c r="D575" i="2"/>
  <c r="C575" i="2"/>
  <c r="G574" i="2"/>
  <c r="F574" i="2"/>
  <c r="D574" i="2"/>
  <c r="C574" i="2"/>
  <c r="G573" i="2"/>
  <c r="F573" i="2"/>
  <c r="D573" i="2"/>
  <c r="C573" i="2"/>
  <c r="G572" i="2"/>
  <c r="F572" i="2"/>
  <c r="D572" i="2"/>
  <c r="C572" i="2"/>
  <c r="G571" i="2"/>
  <c r="F571" i="2"/>
  <c r="D571" i="2"/>
  <c r="C571" i="2"/>
  <c r="G570" i="2"/>
  <c r="F570" i="2"/>
  <c r="D570" i="2"/>
  <c r="C570" i="2"/>
  <c r="G569" i="2"/>
  <c r="F569" i="2"/>
  <c r="D569" i="2"/>
  <c r="C569" i="2"/>
  <c r="G568" i="2"/>
  <c r="F568" i="2"/>
  <c r="D568" i="2"/>
  <c r="C568" i="2"/>
  <c r="G567" i="2"/>
  <c r="F567" i="2"/>
  <c r="D567" i="2"/>
  <c r="C567" i="2"/>
  <c r="G566" i="2"/>
  <c r="F566" i="2"/>
  <c r="D566" i="2"/>
  <c r="C566" i="2"/>
  <c r="G565" i="2"/>
  <c r="F565" i="2"/>
  <c r="D565" i="2"/>
  <c r="C565" i="2"/>
  <c r="G564" i="2"/>
  <c r="F564" i="2"/>
  <c r="D564" i="2"/>
  <c r="C564" i="2"/>
  <c r="G563" i="2"/>
  <c r="F563" i="2"/>
  <c r="D563" i="2"/>
  <c r="C563" i="2"/>
  <c r="G562" i="2"/>
  <c r="F562" i="2"/>
  <c r="D562" i="2"/>
  <c r="C562" i="2"/>
  <c r="G561" i="2"/>
  <c r="F561" i="2"/>
  <c r="D561" i="2"/>
  <c r="C561" i="2"/>
  <c r="G560" i="2"/>
  <c r="F560" i="2"/>
  <c r="D560" i="2"/>
  <c r="C560" i="2"/>
  <c r="G559" i="2"/>
  <c r="F559" i="2"/>
  <c r="D559" i="2"/>
  <c r="C559" i="2"/>
  <c r="G558" i="2"/>
  <c r="F558" i="2"/>
  <c r="D558" i="2"/>
  <c r="C558" i="2"/>
  <c r="G557" i="2"/>
  <c r="F557" i="2"/>
  <c r="D557" i="2"/>
  <c r="C557" i="2"/>
  <c r="G556" i="2"/>
  <c r="F556" i="2"/>
  <c r="D556" i="2"/>
  <c r="C556" i="2"/>
  <c r="G555" i="2"/>
  <c r="F555" i="2"/>
  <c r="D555" i="2"/>
  <c r="C555" i="2"/>
  <c r="G554" i="2"/>
  <c r="F554" i="2"/>
  <c r="D554" i="2"/>
  <c r="C554" i="2"/>
  <c r="G553" i="2"/>
  <c r="F553" i="2"/>
  <c r="D553" i="2"/>
  <c r="C553" i="2"/>
  <c r="G552" i="2"/>
  <c r="F552" i="2"/>
  <c r="D552" i="2"/>
  <c r="C552" i="2"/>
  <c r="G551" i="2"/>
  <c r="F551" i="2"/>
  <c r="D551" i="2"/>
  <c r="C551" i="2"/>
  <c r="G550" i="2"/>
  <c r="F550" i="2"/>
  <c r="D550" i="2"/>
  <c r="C550" i="2"/>
  <c r="G549" i="2"/>
  <c r="F549" i="2"/>
  <c r="D549" i="2"/>
  <c r="C549" i="2"/>
  <c r="G548" i="2"/>
  <c r="F548" i="2"/>
  <c r="D548" i="2"/>
  <c r="C548" i="2"/>
  <c r="G547" i="2"/>
  <c r="F547" i="2"/>
  <c r="D547" i="2"/>
  <c r="C547" i="2"/>
  <c r="G546" i="2"/>
  <c r="F546" i="2"/>
  <c r="D546" i="2"/>
  <c r="C546" i="2"/>
  <c r="G545" i="2"/>
  <c r="F545" i="2"/>
  <c r="D545" i="2"/>
  <c r="C545" i="2"/>
  <c r="G544" i="2"/>
  <c r="F544" i="2"/>
  <c r="D544" i="2"/>
  <c r="C544" i="2"/>
  <c r="G543" i="2"/>
  <c r="F543" i="2"/>
  <c r="D543" i="2"/>
  <c r="C543" i="2"/>
  <c r="G542" i="2"/>
  <c r="F542" i="2"/>
  <c r="D542" i="2"/>
  <c r="C542" i="2"/>
  <c r="G541" i="2"/>
  <c r="F541" i="2"/>
  <c r="D541" i="2"/>
  <c r="C541" i="2"/>
  <c r="G540" i="2"/>
  <c r="F540" i="2"/>
  <c r="D540" i="2"/>
  <c r="C540" i="2"/>
  <c r="G539" i="2"/>
  <c r="F539" i="2"/>
  <c r="D539" i="2"/>
  <c r="C539" i="2"/>
  <c r="G538" i="2"/>
  <c r="F538" i="2"/>
  <c r="D538" i="2"/>
  <c r="C538" i="2"/>
  <c r="G537" i="2"/>
  <c r="F537" i="2"/>
  <c r="D537" i="2"/>
  <c r="C537" i="2"/>
  <c r="G536" i="2"/>
  <c r="F536" i="2"/>
  <c r="D536" i="2"/>
  <c r="C536" i="2"/>
  <c r="G535" i="2"/>
  <c r="F535" i="2"/>
  <c r="D535" i="2"/>
  <c r="C535" i="2"/>
  <c r="G534" i="2"/>
  <c r="F534" i="2"/>
  <c r="D534" i="2"/>
  <c r="C534" i="2"/>
  <c r="G533" i="2"/>
  <c r="F533" i="2"/>
  <c r="D533" i="2"/>
  <c r="C533" i="2"/>
  <c r="G532" i="2"/>
  <c r="F532" i="2"/>
  <c r="D532" i="2"/>
  <c r="C532" i="2"/>
  <c r="G531" i="2"/>
  <c r="F531" i="2"/>
  <c r="D531" i="2"/>
  <c r="C531" i="2"/>
  <c r="G530" i="2"/>
  <c r="F530" i="2"/>
  <c r="D530" i="2"/>
  <c r="C530" i="2"/>
  <c r="G529" i="2"/>
  <c r="F529" i="2"/>
  <c r="D529" i="2"/>
  <c r="C529" i="2"/>
  <c r="G528" i="2"/>
  <c r="F528" i="2"/>
  <c r="D528" i="2"/>
  <c r="C528" i="2"/>
  <c r="G527" i="2"/>
  <c r="F527" i="2"/>
  <c r="D527" i="2"/>
  <c r="C527" i="2"/>
  <c r="G526" i="2"/>
  <c r="F526" i="2"/>
  <c r="D526" i="2"/>
  <c r="C526" i="2"/>
  <c r="G525" i="2"/>
  <c r="F525" i="2"/>
  <c r="D525" i="2"/>
  <c r="C525" i="2"/>
  <c r="G524" i="2"/>
  <c r="F524" i="2"/>
  <c r="D524" i="2"/>
  <c r="C524" i="2"/>
  <c r="G523" i="2"/>
  <c r="F523" i="2"/>
  <c r="D523" i="2"/>
  <c r="C523" i="2"/>
  <c r="G522" i="2"/>
  <c r="F522" i="2"/>
  <c r="D522" i="2"/>
  <c r="C522" i="2"/>
  <c r="G521" i="2"/>
  <c r="F521" i="2"/>
  <c r="D521" i="2"/>
  <c r="C521" i="2"/>
  <c r="G520" i="2"/>
  <c r="F520" i="2"/>
  <c r="D520" i="2"/>
  <c r="C520" i="2"/>
  <c r="G519" i="2"/>
  <c r="F519" i="2"/>
  <c r="D519" i="2"/>
  <c r="C519" i="2"/>
  <c r="G518" i="2"/>
  <c r="F518" i="2"/>
  <c r="D518" i="2"/>
  <c r="C518" i="2"/>
  <c r="G517" i="2"/>
  <c r="F517" i="2"/>
  <c r="D517" i="2"/>
  <c r="C517" i="2"/>
  <c r="G516" i="2"/>
  <c r="F516" i="2"/>
  <c r="D516" i="2"/>
  <c r="C516" i="2"/>
  <c r="G515" i="2"/>
  <c r="F515" i="2"/>
  <c r="D515" i="2"/>
  <c r="C515" i="2"/>
  <c r="G514" i="2"/>
  <c r="F514" i="2"/>
  <c r="D514" i="2"/>
  <c r="C514" i="2"/>
  <c r="G513" i="2"/>
  <c r="F513" i="2"/>
  <c r="D513" i="2"/>
  <c r="C513" i="2"/>
  <c r="G512" i="2"/>
  <c r="F512" i="2"/>
  <c r="D512" i="2"/>
  <c r="C512" i="2"/>
  <c r="G511" i="2"/>
  <c r="F511" i="2"/>
  <c r="D511" i="2"/>
  <c r="C511" i="2"/>
  <c r="G510" i="2"/>
  <c r="F510" i="2"/>
  <c r="D510" i="2"/>
  <c r="C510" i="2"/>
  <c r="G509" i="2"/>
  <c r="F509" i="2"/>
  <c r="D509" i="2"/>
  <c r="C509" i="2"/>
  <c r="G508" i="2"/>
  <c r="F508" i="2"/>
  <c r="D508" i="2"/>
  <c r="C508" i="2"/>
  <c r="G507" i="2"/>
  <c r="F507" i="2"/>
  <c r="D507" i="2"/>
  <c r="C507" i="2"/>
  <c r="G506" i="2"/>
  <c r="F506" i="2"/>
  <c r="D506" i="2"/>
  <c r="C506" i="2"/>
  <c r="G505" i="2"/>
  <c r="F505" i="2"/>
  <c r="D505" i="2"/>
  <c r="C505" i="2"/>
  <c r="G504" i="2"/>
  <c r="F504" i="2"/>
  <c r="D504" i="2"/>
  <c r="C504" i="2"/>
  <c r="G503" i="2"/>
  <c r="F503" i="2"/>
  <c r="D503" i="2"/>
  <c r="C503" i="2"/>
  <c r="G502" i="2"/>
  <c r="F502" i="2"/>
  <c r="D502" i="2"/>
  <c r="C502" i="2"/>
  <c r="G501" i="2"/>
  <c r="F501" i="2"/>
  <c r="D501" i="2"/>
  <c r="C501" i="2"/>
  <c r="G500" i="2"/>
  <c r="F500" i="2"/>
  <c r="D500" i="2"/>
  <c r="C500" i="2"/>
  <c r="G499" i="2"/>
  <c r="F499" i="2"/>
  <c r="D499" i="2"/>
  <c r="C499" i="2"/>
  <c r="G498" i="2"/>
  <c r="F498" i="2"/>
  <c r="D498" i="2"/>
  <c r="C498" i="2"/>
  <c r="G497" i="2"/>
  <c r="F497" i="2"/>
  <c r="D497" i="2"/>
  <c r="C497" i="2"/>
  <c r="G496" i="2"/>
  <c r="F496" i="2"/>
  <c r="D496" i="2"/>
  <c r="C496" i="2"/>
  <c r="G495" i="2"/>
  <c r="F495" i="2"/>
  <c r="D495" i="2"/>
  <c r="C495" i="2"/>
  <c r="G494" i="2"/>
  <c r="F494" i="2"/>
  <c r="D494" i="2"/>
  <c r="C494" i="2"/>
  <c r="G493" i="2"/>
  <c r="F493" i="2"/>
  <c r="D493" i="2"/>
  <c r="C493" i="2"/>
  <c r="G492" i="2"/>
  <c r="F492" i="2"/>
  <c r="D492" i="2"/>
  <c r="C492" i="2"/>
  <c r="G491" i="2"/>
  <c r="F491" i="2"/>
  <c r="D491" i="2"/>
  <c r="C491" i="2"/>
  <c r="G490" i="2"/>
  <c r="F490" i="2"/>
  <c r="D490" i="2"/>
  <c r="C490" i="2"/>
  <c r="G489" i="2"/>
  <c r="F489" i="2"/>
  <c r="D489" i="2"/>
  <c r="C489" i="2"/>
  <c r="G488" i="2"/>
  <c r="F488" i="2"/>
  <c r="D488" i="2"/>
  <c r="C488" i="2"/>
  <c r="G487" i="2"/>
  <c r="F487" i="2"/>
  <c r="D487" i="2"/>
  <c r="C487" i="2"/>
  <c r="G486" i="2"/>
  <c r="F486" i="2"/>
  <c r="D486" i="2"/>
  <c r="C486" i="2"/>
  <c r="G485" i="2"/>
  <c r="F485" i="2"/>
  <c r="D485" i="2"/>
  <c r="C485" i="2"/>
  <c r="G484" i="2"/>
  <c r="F484" i="2"/>
  <c r="D484" i="2"/>
  <c r="C484" i="2"/>
  <c r="G483" i="2"/>
  <c r="F483" i="2"/>
  <c r="D483" i="2"/>
  <c r="C483" i="2"/>
  <c r="G482" i="2"/>
  <c r="F482" i="2"/>
  <c r="D482" i="2"/>
  <c r="C482" i="2"/>
  <c r="G481" i="2"/>
  <c r="F481" i="2"/>
  <c r="D481" i="2"/>
  <c r="C481" i="2"/>
  <c r="G480" i="2"/>
  <c r="F480" i="2"/>
  <c r="D480" i="2"/>
  <c r="C480" i="2"/>
  <c r="G479" i="2"/>
  <c r="F479" i="2"/>
  <c r="D479" i="2"/>
  <c r="C479" i="2"/>
  <c r="G478" i="2"/>
  <c r="F478" i="2"/>
  <c r="D478" i="2"/>
  <c r="C478" i="2"/>
  <c r="G477" i="2"/>
  <c r="F477" i="2"/>
  <c r="D477" i="2"/>
  <c r="C477" i="2"/>
  <c r="G476" i="2"/>
  <c r="F476" i="2"/>
  <c r="D476" i="2"/>
  <c r="C476" i="2"/>
  <c r="G475" i="2"/>
  <c r="F475" i="2"/>
  <c r="D475" i="2"/>
  <c r="C475" i="2"/>
  <c r="G474" i="2"/>
  <c r="F474" i="2"/>
  <c r="D474" i="2"/>
  <c r="C474" i="2"/>
  <c r="G473" i="2"/>
  <c r="F473" i="2"/>
  <c r="D473" i="2"/>
  <c r="C473" i="2"/>
  <c r="G472" i="2"/>
  <c r="F472" i="2"/>
  <c r="D472" i="2"/>
  <c r="C472" i="2"/>
  <c r="G471" i="2"/>
  <c r="F471" i="2"/>
  <c r="D471" i="2"/>
  <c r="C471" i="2"/>
  <c r="G470" i="2"/>
  <c r="F470" i="2"/>
  <c r="D470" i="2"/>
  <c r="C470" i="2"/>
  <c r="G469" i="2"/>
  <c r="F469" i="2"/>
  <c r="D469" i="2"/>
  <c r="C469" i="2"/>
  <c r="G468" i="2"/>
  <c r="F468" i="2"/>
  <c r="D468" i="2"/>
  <c r="C468" i="2"/>
  <c r="G467" i="2"/>
  <c r="F467" i="2"/>
  <c r="D467" i="2"/>
  <c r="C467" i="2"/>
  <c r="G466" i="2"/>
  <c r="F466" i="2"/>
  <c r="D466" i="2"/>
  <c r="C466" i="2"/>
  <c r="G465" i="2"/>
  <c r="F465" i="2"/>
  <c r="D465" i="2"/>
  <c r="C465" i="2"/>
  <c r="G464" i="2"/>
  <c r="F464" i="2"/>
  <c r="D464" i="2"/>
  <c r="C464" i="2"/>
  <c r="G463" i="2"/>
  <c r="F463" i="2"/>
  <c r="D463" i="2"/>
  <c r="C463" i="2"/>
  <c r="G462" i="2"/>
  <c r="F462" i="2"/>
  <c r="D462" i="2"/>
  <c r="C462" i="2"/>
  <c r="G461" i="2"/>
  <c r="F461" i="2"/>
  <c r="D461" i="2"/>
  <c r="C461" i="2"/>
  <c r="G460" i="2"/>
  <c r="F460" i="2"/>
  <c r="D460" i="2"/>
  <c r="C460" i="2"/>
  <c r="G459" i="2"/>
  <c r="F459" i="2"/>
  <c r="D459" i="2"/>
  <c r="C459" i="2"/>
  <c r="G458" i="2"/>
  <c r="F458" i="2"/>
  <c r="D458" i="2"/>
  <c r="C458" i="2"/>
  <c r="G457" i="2"/>
  <c r="F457" i="2"/>
  <c r="D457" i="2"/>
  <c r="C457" i="2"/>
  <c r="G456" i="2"/>
  <c r="F456" i="2"/>
  <c r="D456" i="2"/>
  <c r="C456" i="2"/>
  <c r="G455" i="2"/>
  <c r="F455" i="2"/>
  <c r="D455" i="2"/>
  <c r="C455" i="2"/>
  <c r="G454" i="2"/>
  <c r="F454" i="2"/>
  <c r="D454" i="2"/>
  <c r="C454" i="2"/>
  <c r="G453" i="2"/>
  <c r="F453" i="2"/>
  <c r="D453" i="2"/>
  <c r="C453" i="2"/>
  <c r="G452" i="2"/>
  <c r="F452" i="2"/>
  <c r="D452" i="2"/>
  <c r="C452" i="2"/>
  <c r="G451" i="2"/>
  <c r="F451" i="2"/>
  <c r="D451" i="2"/>
  <c r="C451" i="2"/>
  <c r="G450" i="2"/>
  <c r="F450" i="2"/>
  <c r="D450" i="2"/>
  <c r="C450" i="2"/>
  <c r="G449" i="2"/>
  <c r="F449" i="2"/>
  <c r="D449" i="2"/>
  <c r="C449" i="2"/>
  <c r="G448" i="2"/>
  <c r="F448" i="2"/>
  <c r="D448" i="2"/>
  <c r="C448" i="2"/>
  <c r="G447" i="2"/>
  <c r="F447" i="2"/>
  <c r="D447" i="2"/>
  <c r="C447" i="2"/>
  <c r="G446" i="2"/>
  <c r="F446" i="2"/>
  <c r="D446" i="2"/>
  <c r="C446" i="2"/>
  <c r="G445" i="2"/>
  <c r="F445" i="2"/>
  <c r="D445" i="2"/>
  <c r="C445" i="2"/>
  <c r="G444" i="2"/>
  <c r="F444" i="2"/>
  <c r="D444" i="2"/>
  <c r="C444" i="2"/>
  <c r="G443" i="2"/>
  <c r="F443" i="2"/>
  <c r="D443" i="2"/>
  <c r="C443" i="2"/>
  <c r="G442" i="2"/>
  <c r="F442" i="2"/>
  <c r="D442" i="2"/>
  <c r="C442" i="2"/>
  <c r="G441" i="2"/>
  <c r="F441" i="2"/>
  <c r="D441" i="2"/>
  <c r="C441" i="2"/>
  <c r="G440" i="2"/>
  <c r="F440" i="2"/>
  <c r="D440" i="2"/>
  <c r="C440" i="2"/>
  <c r="G439" i="2"/>
  <c r="F439" i="2"/>
  <c r="D439" i="2"/>
  <c r="C439" i="2"/>
  <c r="G438" i="2"/>
  <c r="F438" i="2"/>
  <c r="D438" i="2"/>
  <c r="C438" i="2"/>
  <c r="G437" i="2"/>
  <c r="F437" i="2"/>
  <c r="D437" i="2"/>
  <c r="C437" i="2"/>
  <c r="G436" i="2"/>
  <c r="F436" i="2"/>
  <c r="D436" i="2"/>
  <c r="C436" i="2"/>
  <c r="G435" i="2"/>
  <c r="F435" i="2"/>
  <c r="D435" i="2"/>
  <c r="C435" i="2"/>
  <c r="G434" i="2"/>
  <c r="F434" i="2"/>
  <c r="D434" i="2"/>
  <c r="C434" i="2"/>
  <c r="G433" i="2"/>
  <c r="F433" i="2"/>
  <c r="D433" i="2"/>
  <c r="C433" i="2"/>
  <c r="G432" i="2"/>
  <c r="F432" i="2"/>
  <c r="D432" i="2"/>
  <c r="C432" i="2"/>
  <c r="G431" i="2"/>
  <c r="F431" i="2"/>
  <c r="D431" i="2"/>
  <c r="C431" i="2"/>
  <c r="G430" i="2"/>
  <c r="F430" i="2"/>
  <c r="D430" i="2"/>
  <c r="C430" i="2"/>
  <c r="G429" i="2"/>
  <c r="F429" i="2"/>
  <c r="D429" i="2"/>
  <c r="C429" i="2"/>
  <c r="G428" i="2"/>
  <c r="F428" i="2"/>
  <c r="D428" i="2"/>
  <c r="C428" i="2"/>
  <c r="G427" i="2"/>
  <c r="F427" i="2"/>
  <c r="D427" i="2"/>
  <c r="C427" i="2"/>
  <c r="G426" i="2"/>
  <c r="F426" i="2"/>
  <c r="D426" i="2"/>
  <c r="C426" i="2"/>
  <c r="G425" i="2"/>
  <c r="F425" i="2"/>
  <c r="D425" i="2"/>
  <c r="C425" i="2"/>
  <c r="G424" i="2"/>
  <c r="F424" i="2"/>
  <c r="D424" i="2"/>
  <c r="C424" i="2"/>
  <c r="G423" i="2"/>
  <c r="F423" i="2"/>
  <c r="D423" i="2"/>
  <c r="C423" i="2"/>
  <c r="G422" i="2"/>
  <c r="F422" i="2"/>
  <c r="D422" i="2"/>
  <c r="C422" i="2"/>
  <c r="G421" i="2"/>
  <c r="F421" i="2"/>
  <c r="D421" i="2"/>
  <c r="C421" i="2"/>
  <c r="G420" i="2"/>
  <c r="F420" i="2"/>
  <c r="D420" i="2"/>
  <c r="C420" i="2"/>
  <c r="G419" i="2"/>
  <c r="F419" i="2"/>
  <c r="D419" i="2"/>
  <c r="C419" i="2"/>
  <c r="G418" i="2"/>
  <c r="F418" i="2"/>
  <c r="D418" i="2"/>
  <c r="C418" i="2"/>
  <c r="G417" i="2"/>
  <c r="F417" i="2"/>
  <c r="D417" i="2"/>
  <c r="C417" i="2"/>
  <c r="G416" i="2"/>
  <c r="F416" i="2"/>
  <c r="D416" i="2"/>
  <c r="C416" i="2"/>
  <c r="G415" i="2"/>
  <c r="F415" i="2"/>
  <c r="D415" i="2"/>
  <c r="C415" i="2"/>
  <c r="G414" i="2"/>
  <c r="F414" i="2"/>
  <c r="D414" i="2"/>
  <c r="C414" i="2"/>
  <c r="G413" i="2"/>
  <c r="F413" i="2"/>
  <c r="D413" i="2"/>
  <c r="C413" i="2"/>
  <c r="G412" i="2"/>
  <c r="F412" i="2"/>
  <c r="D412" i="2"/>
  <c r="C412" i="2"/>
  <c r="G411" i="2"/>
  <c r="F411" i="2"/>
  <c r="D411" i="2"/>
  <c r="C411" i="2"/>
  <c r="G410" i="2"/>
  <c r="F410" i="2"/>
  <c r="D410" i="2"/>
  <c r="C410" i="2"/>
  <c r="G409" i="2"/>
  <c r="F409" i="2"/>
  <c r="D409" i="2"/>
  <c r="C409" i="2"/>
  <c r="G408" i="2"/>
  <c r="F408" i="2"/>
  <c r="D408" i="2"/>
  <c r="C408" i="2"/>
  <c r="G407" i="2"/>
  <c r="F407" i="2"/>
  <c r="D407" i="2"/>
  <c r="C407" i="2"/>
  <c r="G406" i="2"/>
  <c r="F406" i="2"/>
  <c r="D406" i="2"/>
  <c r="C406" i="2"/>
  <c r="G405" i="2"/>
  <c r="F405" i="2"/>
  <c r="D405" i="2"/>
  <c r="C405" i="2"/>
  <c r="G404" i="2"/>
  <c r="F404" i="2"/>
  <c r="D404" i="2"/>
  <c r="C404" i="2"/>
  <c r="G403" i="2"/>
  <c r="F403" i="2"/>
  <c r="D403" i="2"/>
  <c r="C403" i="2"/>
  <c r="G402" i="2"/>
  <c r="F402" i="2"/>
  <c r="D402" i="2"/>
  <c r="C402" i="2"/>
  <c r="G401" i="2"/>
  <c r="F401" i="2"/>
  <c r="D401" i="2"/>
  <c r="C401" i="2"/>
  <c r="G400" i="2"/>
  <c r="F400" i="2"/>
  <c r="D400" i="2"/>
  <c r="C400" i="2"/>
  <c r="G399" i="2"/>
  <c r="F399" i="2"/>
  <c r="D399" i="2"/>
  <c r="C399" i="2"/>
  <c r="G398" i="2"/>
  <c r="F398" i="2"/>
  <c r="D398" i="2"/>
  <c r="C398" i="2"/>
  <c r="G397" i="2"/>
  <c r="F397" i="2"/>
  <c r="D397" i="2"/>
  <c r="C397" i="2"/>
  <c r="G396" i="2"/>
  <c r="F396" i="2"/>
  <c r="D396" i="2"/>
  <c r="C396" i="2"/>
  <c r="G395" i="2"/>
  <c r="F395" i="2"/>
  <c r="D395" i="2"/>
  <c r="C395" i="2"/>
  <c r="G394" i="2"/>
  <c r="F394" i="2"/>
  <c r="D394" i="2"/>
  <c r="C394" i="2"/>
  <c r="G393" i="2"/>
  <c r="F393" i="2"/>
  <c r="D393" i="2"/>
  <c r="C393" i="2"/>
  <c r="G392" i="2"/>
  <c r="F392" i="2"/>
  <c r="D392" i="2"/>
  <c r="C392" i="2"/>
  <c r="G391" i="2"/>
  <c r="F391" i="2"/>
  <c r="D391" i="2"/>
  <c r="C391" i="2"/>
  <c r="G390" i="2"/>
  <c r="F390" i="2"/>
  <c r="D390" i="2"/>
  <c r="C390" i="2"/>
  <c r="G389" i="2"/>
  <c r="F389" i="2"/>
  <c r="D389" i="2"/>
  <c r="C389" i="2"/>
  <c r="G388" i="2"/>
  <c r="F388" i="2"/>
  <c r="D388" i="2"/>
  <c r="C388" i="2"/>
  <c r="G387" i="2"/>
  <c r="F387" i="2"/>
  <c r="D387" i="2"/>
  <c r="C387" i="2"/>
  <c r="G386" i="2"/>
  <c r="F386" i="2"/>
  <c r="D386" i="2"/>
  <c r="C386" i="2"/>
  <c r="G385" i="2"/>
  <c r="F385" i="2"/>
  <c r="D385" i="2"/>
  <c r="C385" i="2"/>
  <c r="G384" i="2"/>
  <c r="F384" i="2"/>
  <c r="D384" i="2"/>
  <c r="C384" i="2"/>
  <c r="G383" i="2"/>
  <c r="F383" i="2"/>
  <c r="D383" i="2"/>
  <c r="C383" i="2"/>
  <c r="G382" i="2"/>
  <c r="F382" i="2"/>
  <c r="D382" i="2"/>
  <c r="C382" i="2"/>
  <c r="G381" i="2"/>
  <c r="F381" i="2"/>
  <c r="D381" i="2"/>
  <c r="C381" i="2"/>
  <c r="G380" i="2"/>
  <c r="F380" i="2"/>
  <c r="D380" i="2"/>
  <c r="C380" i="2"/>
  <c r="G379" i="2"/>
  <c r="F379" i="2"/>
  <c r="D379" i="2"/>
  <c r="C379" i="2"/>
  <c r="G378" i="2"/>
  <c r="F378" i="2"/>
  <c r="D378" i="2"/>
  <c r="C378" i="2"/>
  <c r="G377" i="2"/>
  <c r="F377" i="2"/>
  <c r="D377" i="2"/>
  <c r="C377" i="2"/>
  <c r="G376" i="2"/>
  <c r="F376" i="2"/>
  <c r="D376" i="2"/>
  <c r="C376" i="2"/>
  <c r="G375" i="2"/>
  <c r="F375" i="2"/>
  <c r="D375" i="2"/>
  <c r="C375" i="2"/>
  <c r="G374" i="2"/>
  <c r="F374" i="2"/>
  <c r="D374" i="2"/>
  <c r="C374" i="2"/>
  <c r="G373" i="2"/>
  <c r="F373" i="2"/>
  <c r="D373" i="2"/>
  <c r="C373" i="2"/>
  <c r="G372" i="2"/>
  <c r="F372" i="2"/>
  <c r="D372" i="2"/>
  <c r="C372" i="2"/>
  <c r="G371" i="2"/>
  <c r="F371" i="2"/>
  <c r="D371" i="2"/>
  <c r="C371" i="2"/>
  <c r="G370" i="2"/>
  <c r="F370" i="2"/>
  <c r="D370" i="2"/>
  <c r="C370" i="2"/>
  <c r="G369" i="2"/>
  <c r="F369" i="2"/>
  <c r="D369" i="2"/>
  <c r="C369" i="2"/>
  <c r="G368" i="2"/>
  <c r="F368" i="2"/>
  <c r="D368" i="2"/>
  <c r="C368" i="2"/>
  <c r="G367" i="2"/>
  <c r="F367" i="2"/>
  <c r="D367" i="2"/>
  <c r="C367" i="2"/>
  <c r="G366" i="2"/>
  <c r="F366" i="2"/>
  <c r="D366" i="2"/>
  <c r="C366" i="2"/>
  <c r="G365" i="2"/>
  <c r="F365" i="2"/>
  <c r="D365" i="2"/>
  <c r="C365" i="2"/>
  <c r="G364" i="2"/>
  <c r="F364" i="2"/>
  <c r="D364" i="2"/>
  <c r="C364" i="2"/>
  <c r="G363" i="2"/>
  <c r="F363" i="2"/>
  <c r="D363" i="2"/>
  <c r="C363" i="2"/>
  <c r="G362" i="2"/>
  <c r="F362" i="2"/>
  <c r="D362" i="2"/>
  <c r="C362" i="2"/>
  <c r="G361" i="2"/>
  <c r="F361" i="2"/>
  <c r="D361" i="2"/>
  <c r="C361" i="2"/>
  <c r="G360" i="2"/>
  <c r="F360" i="2"/>
  <c r="D360" i="2"/>
  <c r="C360" i="2"/>
  <c r="G359" i="2"/>
  <c r="F359" i="2"/>
  <c r="D359" i="2"/>
  <c r="C359" i="2"/>
  <c r="G358" i="2"/>
  <c r="F358" i="2"/>
  <c r="D358" i="2"/>
  <c r="C358" i="2"/>
  <c r="G357" i="2"/>
  <c r="F357" i="2"/>
  <c r="D357" i="2"/>
  <c r="C357" i="2"/>
  <c r="G356" i="2"/>
  <c r="F356" i="2"/>
  <c r="D356" i="2"/>
  <c r="C356" i="2"/>
  <c r="G355" i="2"/>
  <c r="F355" i="2"/>
  <c r="D355" i="2"/>
  <c r="C355" i="2"/>
  <c r="G354" i="2"/>
  <c r="F354" i="2"/>
  <c r="D354" i="2"/>
  <c r="C354" i="2"/>
  <c r="G353" i="2"/>
  <c r="F353" i="2"/>
  <c r="D353" i="2"/>
  <c r="C353" i="2"/>
  <c r="G352" i="2"/>
  <c r="F352" i="2"/>
  <c r="D352" i="2"/>
  <c r="C352" i="2"/>
  <c r="G351" i="2"/>
  <c r="F351" i="2"/>
  <c r="D351" i="2"/>
  <c r="C351" i="2"/>
  <c r="G350" i="2"/>
  <c r="F350" i="2"/>
  <c r="D350" i="2"/>
  <c r="C350" i="2"/>
  <c r="G349" i="2"/>
  <c r="F349" i="2"/>
  <c r="D349" i="2"/>
  <c r="C349" i="2"/>
  <c r="G348" i="2"/>
  <c r="F348" i="2"/>
  <c r="D348" i="2"/>
  <c r="C348" i="2"/>
  <c r="G347" i="2"/>
  <c r="F347" i="2"/>
  <c r="D347" i="2"/>
  <c r="C347" i="2"/>
  <c r="G346" i="2"/>
  <c r="F346" i="2"/>
  <c r="D346" i="2"/>
  <c r="C346" i="2"/>
  <c r="G345" i="2"/>
  <c r="F345" i="2"/>
  <c r="D345" i="2"/>
  <c r="C345" i="2"/>
  <c r="G344" i="2"/>
  <c r="F344" i="2"/>
  <c r="D344" i="2"/>
  <c r="C344" i="2"/>
  <c r="G343" i="2"/>
  <c r="F343" i="2"/>
  <c r="D343" i="2"/>
  <c r="C343" i="2"/>
  <c r="G342" i="2"/>
  <c r="F342" i="2"/>
  <c r="D342" i="2"/>
  <c r="C342" i="2"/>
  <c r="G341" i="2"/>
  <c r="F341" i="2"/>
  <c r="D341" i="2"/>
  <c r="C341" i="2"/>
  <c r="G340" i="2"/>
  <c r="F340" i="2"/>
  <c r="D340" i="2"/>
  <c r="C340" i="2"/>
  <c r="G339" i="2"/>
  <c r="F339" i="2"/>
  <c r="D339" i="2"/>
  <c r="C339" i="2"/>
  <c r="G338" i="2"/>
  <c r="F338" i="2"/>
  <c r="D338" i="2"/>
  <c r="C338" i="2"/>
  <c r="G337" i="2"/>
  <c r="F337" i="2"/>
  <c r="D337" i="2"/>
  <c r="C337" i="2"/>
  <c r="G336" i="2"/>
  <c r="F336" i="2"/>
  <c r="D336" i="2"/>
  <c r="C336" i="2"/>
  <c r="G335" i="2"/>
  <c r="F335" i="2"/>
  <c r="D335" i="2"/>
  <c r="C335" i="2"/>
  <c r="G334" i="2"/>
  <c r="F334" i="2"/>
  <c r="D334" i="2"/>
  <c r="C334" i="2"/>
  <c r="G333" i="2"/>
  <c r="F333" i="2"/>
  <c r="D333" i="2"/>
  <c r="C333" i="2"/>
  <c r="G332" i="2"/>
  <c r="F332" i="2"/>
  <c r="D332" i="2"/>
  <c r="C332" i="2"/>
  <c r="G331" i="2"/>
  <c r="F331" i="2"/>
  <c r="D331" i="2"/>
  <c r="C331" i="2"/>
  <c r="G330" i="2"/>
  <c r="F330" i="2"/>
  <c r="D330" i="2"/>
  <c r="C330" i="2"/>
  <c r="G329" i="2"/>
  <c r="F329" i="2"/>
  <c r="D329" i="2"/>
  <c r="C329" i="2"/>
  <c r="G328" i="2"/>
  <c r="F328" i="2"/>
  <c r="D328" i="2"/>
  <c r="C328" i="2"/>
  <c r="G327" i="2"/>
  <c r="F327" i="2"/>
  <c r="D327" i="2"/>
  <c r="C327" i="2"/>
  <c r="G326" i="2"/>
  <c r="F326" i="2"/>
  <c r="D326" i="2"/>
  <c r="C326" i="2"/>
  <c r="G325" i="2"/>
  <c r="F325" i="2"/>
  <c r="D325" i="2"/>
  <c r="C325" i="2"/>
  <c r="G324" i="2"/>
  <c r="F324" i="2"/>
  <c r="D324" i="2"/>
  <c r="C324" i="2"/>
  <c r="G323" i="2"/>
  <c r="F323" i="2"/>
  <c r="D323" i="2"/>
  <c r="C323" i="2"/>
  <c r="G322" i="2"/>
  <c r="F322" i="2"/>
  <c r="D322" i="2"/>
  <c r="C322" i="2"/>
  <c r="G321" i="2"/>
  <c r="F321" i="2"/>
  <c r="D321" i="2"/>
  <c r="C321" i="2"/>
  <c r="G320" i="2"/>
  <c r="F320" i="2"/>
  <c r="D320" i="2"/>
  <c r="C320" i="2"/>
  <c r="G319" i="2"/>
  <c r="F319" i="2"/>
  <c r="D319" i="2"/>
  <c r="C319" i="2"/>
  <c r="G318" i="2"/>
  <c r="F318" i="2"/>
  <c r="D318" i="2"/>
  <c r="C318" i="2"/>
  <c r="G317" i="2"/>
  <c r="F317" i="2"/>
  <c r="D317" i="2"/>
  <c r="C317" i="2"/>
  <c r="G316" i="2"/>
  <c r="F316" i="2"/>
  <c r="D316" i="2"/>
  <c r="C316" i="2"/>
  <c r="G315" i="2"/>
  <c r="F315" i="2"/>
  <c r="D315" i="2"/>
  <c r="C315" i="2"/>
  <c r="G314" i="2"/>
  <c r="F314" i="2"/>
  <c r="D314" i="2"/>
  <c r="C314" i="2"/>
  <c r="G313" i="2"/>
  <c r="F313" i="2"/>
  <c r="D313" i="2"/>
  <c r="C313" i="2"/>
  <c r="G312" i="2"/>
  <c r="F312" i="2"/>
  <c r="D312" i="2"/>
  <c r="C312" i="2"/>
  <c r="G311" i="2"/>
  <c r="F311" i="2"/>
  <c r="D311" i="2"/>
  <c r="C311" i="2"/>
  <c r="G310" i="2"/>
  <c r="F310" i="2"/>
  <c r="D310" i="2"/>
  <c r="C310" i="2"/>
  <c r="G309" i="2"/>
  <c r="F309" i="2"/>
  <c r="D309" i="2"/>
  <c r="C309" i="2"/>
  <c r="G308" i="2"/>
  <c r="F308" i="2"/>
  <c r="D308" i="2"/>
  <c r="C308" i="2"/>
  <c r="G307" i="2"/>
  <c r="F307" i="2"/>
  <c r="D307" i="2"/>
  <c r="C307" i="2"/>
  <c r="G306" i="2"/>
  <c r="F306" i="2"/>
  <c r="D306" i="2"/>
  <c r="C306" i="2"/>
  <c r="G305" i="2"/>
  <c r="F305" i="2"/>
  <c r="D305" i="2"/>
  <c r="C305" i="2"/>
  <c r="G304" i="2"/>
  <c r="F304" i="2"/>
  <c r="D304" i="2"/>
  <c r="C304" i="2"/>
  <c r="G303" i="2"/>
  <c r="F303" i="2"/>
  <c r="D303" i="2"/>
  <c r="C303" i="2"/>
  <c r="G302" i="2"/>
  <c r="F302" i="2"/>
  <c r="D302" i="2"/>
  <c r="C302" i="2"/>
  <c r="G301" i="2"/>
  <c r="F301" i="2"/>
  <c r="D301" i="2"/>
  <c r="C301" i="2"/>
  <c r="G300" i="2"/>
  <c r="F300" i="2"/>
  <c r="D300" i="2"/>
  <c r="C300" i="2"/>
  <c r="G299" i="2"/>
  <c r="F299" i="2"/>
  <c r="D299" i="2"/>
  <c r="C299" i="2"/>
  <c r="G298" i="2"/>
  <c r="F298" i="2"/>
  <c r="D298" i="2"/>
  <c r="C298" i="2"/>
  <c r="G297" i="2"/>
  <c r="F297" i="2"/>
  <c r="D297" i="2"/>
  <c r="C297" i="2"/>
  <c r="G296" i="2"/>
  <c r="F296" i="2"/>
  <c r="D296" i="2"/>
  <c r="C296" i="2"/>
  <c r="G295" i="2"/>
  <c r="F295" i="2"/>
  <c r="D295" i="2"/>
  <c r="C295" i="2"/>
  <c r="G294" i="2"/>
  <c r="F294" i="2"/>
  <c r="D294" i="2"/>
  <c r="C294" i="2"/>
  <c r="G293" i="2"/>
  <c r="F293" i="2"/>
  <c r="D293" i="2"/>
  <c r="C293" i="2"/>
  <c r="G292" i="2"/>
  <c r="F292" i="2"/>
  <c r="D292" i="2"/>
  <c r="C292" i="2"/>
  <c r="G291" i="2"/>
  <c r="F291" i="2"/>
  <c r="D291" i="2"/>
  <c r="C291" i="2"/>
  <c r="G290" i="2"/>
  <c r="F290" i="2"/>
  <c r="D290" i="2"/>
  <c r="C290" i="2"/>
  <c r="G289" i="2"/>
  <c r="F289" i="2"/>
  <c r="D289" i="2"/>
  <c r="C289" i="2"/>
  <c r="G288" i="2"/>
  <c r="F288" i="2"/>
  <c r="D288" i="2"/>
  <c r="C288" i="2"/>
  <c r="G287" i="2"/>
  <c r="F287" i="2"/>
  <c r="D287" i="2"/>
  <c r="C287" i="2"/>
  <c r="G286" i="2"/>
  <c r="F286" i="2"/>
  <c r="D286" i="2"/>
  <c r="C286" i="2"/>
  <c r="G285" i="2"/>
  <c r="F285" i="2"/>
  <c r="D285" i="2"/>
  <c r="C285" i="2"/>
  <c r="G284" i="2"/>
  <c r="F284" i="2"/>
  <c r="D284" i="2"/>
  <c r="C284" i="2"/>
  <c r="G283" i="2"/>
  <c r="F283" i="2"/>
  <c r="D283" i="2"/>
  <c r="C283" i="2"/>
  <c r="G282" i="2"/>
  <c r="F282" i="2"/>
  <c r="D282" i="2"/>
  <c r="C282" i="2"/>
  <c r="G281" i="2"/>
  <c r="F281" i="2"/>
  <c r="D281" i="2"/>
  <c r="C281" i="2"/>
  <c r="G280" i="2"/>
  <c r="F280" i="2"/>
  <c r="D280" i="2"/>
  <c r="C280" i="2"/>
  <c r="G279" i="2"/>
  <c r="F279" i="2"/>
  <c r="D279" i="2"/>
  <c r="C279" i="2"/>
  <c r="G278" i="2"/>
  <c r="F278" i="2"/>
  <c r="D278" i="2"/>
  <c r="C278" i="2"/>
  <c r="G277" i="2"/>
  <c r="F277" i="2"/>
  <c r="D277" i="2"/>
  <c r="C277" i="2"/>
  <c r="G276" i="2"/>
  <c r="F276" i="2"/>
  <c r="D276" i="2"/>
  <c r="C276" i="2"/>
  <c r="G275" i="2"/>
  <c r="F275" i="2"/>
  <c r="D275" i="2"/>
  <c r="C275" i="2"/>
  <c r="G274" i="2"/>
  <c r="F274" i="2"/>
  <c r="D274" i="2"/>
  <c r="C274" i="2"/>
  <c r="G273" i="2"/>
  <c r="F273" i="2"/>
  <c r="D273" i="2"/>
  <c r="C273" i="2"/>
  <c r="G272" i="2"/>
  <c r="F272" i="2"/>
  <c r="D272" i="2"/>
  <c r="C272" i="2"/>
  <c r="G271" i="2"/>
  <c r="F271" i="2"/>
  <c r="D271" i="2"/>
  <c r="C271" i="2"/>
  <c r="G270" i="2"/>
  <c r="F270" i="2"/>
  <c r="D270" i="2"/>
  <c r="C270" i="2"/>
  <c r="G269" i="2"/>
  <c r="F269" i="2"/>
  <c r="D269" i="2"/>
  <c r="C269" i="2"/>
  <c r="G268" i="2"/>
  <c r="F268" i="2"/>
  <c r="D268" i="2"/>
  <c r="C268" i="2"/>
  <c r="G267" i="2"/>
  <c r="F267" i="2"/>
  <c r="D267" i="2"/>
  <c r="C267" i="2"/>
  <c r="G266" i="2"/>
  <c r="F266" i="2"/>
  <c r="D266" i="2"/>
  <c r="C266" i="2"/>
  <c r="G265" i="2"/>
  <c r="F265" i="2"/>
  <c r="D265" i="2"/>
  <c r="C265" i="2"/>
  <c r="G264" i="2"/>
  <c r="F264" i="2"/>
  <c r="D264" i="2"/>
  <c r="C264" i="2"/>
  <c r="G263" i="2"/>
  <c r="F263" i="2"/>
  <c r="D263" i="2"/>
  <c r="C263" i="2"/>
  <c r="G262" i="2"/>
  <c r="F262" i="2"/>
  <c r="D262" i="2"/>
  <c r="C262" i="2"/>
  <c r="G261" i="2"/>
  <c r="F261" i="2"/>
  <c r="D261" i="2"/>
  <c r="C261" i="2"/>
  <c r="G260" i="2"/>
  <c r="F260" i="2"/>
  <c r="D260" i="2"/>
  <c r="C260" i="2"/>
  <c r="G259" i="2"/>
  <c r="F259" i="2"/>
  <c r="D259" i="2"/>
  <c r="C259" i="2"/>
  <c r="G258" i="2"/>
  <c r="F258" i="2"/>
  <c r="D258" i="2"/>
  <c r="C258" i="2"/>
  <c r="G257" i="2"/>
  <c r="F257" i="2"/>
  <c r="D257" i="2"/>
  <c r="C257" i="2"/>
  <c r="G256" i="2"/>
  <c r="F256" i="2"/>
  <c r="D256" i="2"/>
  <c r="C256" i="2"/>
  <c r="G255" i="2"/>
  <c r="F255" i="2"/>
  <c r="D255" i="2"/>
  <c r="C255" i="2"/>
  <c r="G254" i="2"/>
  <c r="F254" i="2"/>
  <c r="D254" i="2"/>
  <c r="C254" i="2"/>
  <c r="G253" i="2"/>
  <c r="F253" i="2"/>
  <c r="D253" i="2"/>
  <c r="C253" i="2"/>
  <c r="G252" i="2"/>
  <c r="F252" i="2"/>
  <c r="D252" i="2"/>
  <c r="C252" i="2"/>
  <c r="G251" i="2"/>
  <c r="F251" i="2"/>
  <c r="D251" i="2"/>
  <c r="C251" i="2"/>
  <c r="G250" i="2"/>
  <c r="F250" i="2"/>
  <c r="D250" i="2"/>
  <c r="C250" i="2"/>
  <c r="G249" i="2"/>
  <c r="F249" i="2"/>
  <c r="D249" i="2"/>
  <c r="C249" i="2"/>
  <c r="G248" i="2"/>
  <c r="F248" i="2"/>
  <c r="D248" i="2"/>
  <c r="C248" i="2"/>
  <c r="G247" i="2"/>
  <c r="F247" i="2"/>
  <c r="D247" i="2"/>
  <c r="C247" i="2"/>
  <c r="G246" i="2"/>
  <c r="F246" i="2"/>
  <c r="D246" i="2"/>
  <c r="C246" i="2"/>
  <c r="G245" i="2"/>
  <c r="F245" i="2"/>
  <c r="D245" i="2"/>
  <c r="C245" i="2"/>
  <c r="G244" i="2"/>
  <c r="F244" i="2"/>
  <c r="D244" i="2"/>
  <c r="C244" i="2"/>
  <c r="G243" i="2"/>
  <c r="F243" i="2"/>
  <c r="D243" i="2"/>
  <c r="C243" i="2"/>
  <c r="G242" i="2"/>
  <c r="F242" i="2"/>
  <c r="D242" i="2"/>
  <c r="C242" i="2"/>
  <c r="G241" i="2"/>
  <c r="F241" i="2"/>
  <c r="D241" i="2"/>
  <c r="C241" i="2"/>
  <c r="G240" i="2"/>
  <c r="F240" i="2"/>
  <c r="D240" i="2"/>
  <c r="C240" i="2"/>
  <c r="G239" i="2"/>
  <c r="F239" i="2"/>
  <c r="D239" i="2"/>
  <c r="C239" i="2"/>
  <c r="G238" i="2"/>
  <c r="F238" i="2"/>
  <c r="D238" i="2"/>
  <c r="C238" i="2"/>
  <c r="G237" i="2"/>
  <c r="F237" i="2"/>
  <c r="D237" i="2"/>
  <c r="C237" i="2"/>
  <c r="G236" i="2"/>
  <c r="F236" i="2"/>
  <c r="D236" i="2"/>
  <c r="C236" i="2"/>
  <c r="G235" i="2"/>
  <c r="F235" i="2"/>
  <c r="D235" i="2"/>
  <c r="C235" i="2"/>
  <c r="G234" i="2"/>
  <c r="F234" i="2"/>
  <c r="D234" i="2"/>
  <c r="C234" i="2"/>
  <c r="G233" i="2"/>
  <c r="F233" i="2"/>
  <c r="D233" i="2"/>
  <c r="C233" i="2"/>
  <c r="G232" i="2"/>
  <c r="F232" i="2"/>
  <c r="D232" i="2"/>
  <c r="C232" i="2"/>
  <c r="G231" i="2"/>
  <c r="F231" i="2"/>
  <c r="D231" i="2"/>
  <c r="C231" i="2"/>
  <c r="G230" i="2"/>
  <c r="F230" i="2"/>
  <c r="D230" i="2"/>
  <c r="C230" i="2"/>
  <c r="G229" i="2"/>
  <c r="F229" i="2"/>
  <c r="D229" i="2"/>
  <c r="C229" i="2"/>
  <c r="G228" i="2"/>
  <c r="F228" i="2"/>
  <c r="D228" i="2"/>
  <c r="C228" i="2"/>
  <c r="G227" i="2"/>
  <c r="F227" i="2"/>
  <c r="D227" i="2"/>
  <c r="C227" i="2"/>
  <c r="G226" i="2"/>
  <c r="F226" i="2"/>
  <c r="D226" i="2"/>
  <c r="C226" i="2"/>
  <c r="G225" i="2"/>
  <c r="F225" i="2"/>
  <c r="D225" i="2"/>
  <c r="C225" i="2"/>
  <c r="G224" i="2"/>
  <c r="F224" i="2"/>
  <c r="D224" i="2"/>
  <c r="C224" i="2"/>
  <c r="G223" i="2"/>
  <c r="F223" i="2"/>
  <c r="D223" i="2"/>
  <c r="C223" i="2"/>
  <c r="G222" i="2"/>
  <c r="F222" i="2"/>
  <c r="D222" i="2"/>
  <c r="C222" i="2"/>
  <c r="G221" i="2"/>
  <c r="F221" i="2"/>
  <c r="D221" i="2"/>
  <c r="C221" i="2"/>
  <c r="G220" i="2"/>
  <c r="F220" i="2"/>
  <c r="D220" i="2"/>
  <c r="C220" i="2"/>
  <c r="G219" i="2"/>
  <c r="F219" i="2"/>
  <c r="D219" i="2"/>
  <c r="C219" i="2"/>
  <c r="G218" i="2"/>
  <c r="F218" i="2"/>
  <c r="D218" i="2"/>
  <c r="C218" i="2"/>
  <c r="G217" i="2"/>
  <c r="F217" i="2"/>
  <c r="D217" i="2"/>
  <c r="C217" i="2"/>
  <c r="G216" i="2"/>
  <c r="F216" i="2"/>
  <c r="D216" i="2"/>
  <c r="C216" i="2"/>
  <c r="G215" i="2"/>
  <c r="F215" i="2"/>
  <c r="D215" i="2"/>
  <c r="C215" i="2"/>
  <c r="G214" i="2"/>
  <c r="F214" i="2"/>
  <c r="D214" i="2"/>
  <c r="C214" i="2"/>
  <c r="G213" i="2"/>
  <c r="F213" i="2"/>
  <c r="D213" i="2"/>
  <c r="C213" i="2"/>
  <c r="G212" i="2"/>
  <c r="F212" i="2"/>
  <c r="D212" i="2"/>
  <c r="C212" i="2"/>
  <c r="G211" i="2"/>
  <c r="F211" i="2"/>
  <c r="D211" i="2"/>
  <c r="C211" i="2"/>
  <c r="G210" i="2"/>
  <c r="F210" i="2"/>
  <c r="D210" i="2"/>
  <c r="C210" i="2"/>
  <c r="G209" i="2"/>
  <c r="F209" i="2"/>
  <c r="D209" i="2"/>
  <c r="C209" i="2"/>
  <c r="G208" i="2"/>
  <c r="F208" i="2"/>
  <c r="D208" i="2"/>
  <c r="C208" i="2"/>
  <c r="G207" i="2"/>
  <c r="F207" i="2"/>
  <c r="D207" i="2"/>
  <c r="C207" i="2"/>
  <c r="G206" i="2"/>
  <c r="F206" i="2"/>
  <c r="D206" i="2"/>
  <c r="C206" i="2"/>
  <c r="G205" i="2"/>
  <c r="F205" i="2"/>
  <c r="D205" i="2"/>
  <c r="C205" i="2"/>
  <c r="G204" i="2"/>
  <c r="F204" i="2"/>
  <c r="D204" i="2"/>
  <c r="C204" i="2"/>
  <c r="G203" i="2"/>
  <c r="F203" i="2"/>
  <c r="D203" i="2"/>
  <c r="C203" i="2"/>
  <c r="G202" i="2"/>
  <c r="F202" i="2"/>
  <c r="D202" i="2"/>
  <c r="C202" i="2"/>
  <c r="G201" i="2"/>
  <c r="F201" i="2"/>
  <c r="D201" i="2"/>
  <c r="C201" i="2"/>
  <c r="G200" i="2"/>
  <c r="F200" i="2"/>
  <c r="D200" i="2"/>
  <c r="C200" i="2"/>
  <c r="G199" i="2"/>
  <c r="F199" i="2"/>
  <c r="D199" i="2"/>
  <c r="C199" i="2"/>
  <c r="G198" i="2"/>
  <c r="F198" i="2"/>
  <c r="D198" i="2"/>
  <c r="C198" i="2"/>
  <c r="G197" i="2"/>
  <c r="F197" i="2"/>
  <c r="D197" i="2"/>
  <c r="C197" i="2"/>
  <c r="G196" i="2"/>
  <c r="F196" i="2"/>
  <c r="D196" i="2"/>
  <c r="C196" i="2"/>
  <c r="G195" i="2"/>
  <c r="F195" i="2"/>
  <c r="D195" i="2"/>
  <c r="C195" i="2"/>
  <c r="G194" i="2"/>
  <c r="F194" i="2"/>
  <c r="D194" i="2"/>
  <c r="C194" i="2"/>
  <c r="G193" i="2"/>
  <c r="F193" i="2"/>
  <c r="D193" i="2"/>
  <c r="C193" i="2"/>
  <c r="G192" i="2"/>
  <c r="F192" i="2"/>
  <c r="D192" i="2"/>
  <c r="C192" i="2"/>
  <c r="G191" i="2"/>
  <c r="F191" i="2"/>
  <c r="D191" i="2"/>
  <c r="C191" i="2"/>
  <c r="G190" i="2"/>
  <c r="F190" i="2"/>
  <c r="D190" i="2"/>
  <c r="C190" i="2"/>
  <c r="G189" i="2"/>
  <c r="F189" i="2"/>
  <c r="D189" i="2"/>
  <c r="C189" i="2"/>
  <c r="G188" i="2"/>
  <c r="F188" i="2"/>
  <c r="D188" i="2"/>
  <c r="C188" i="2"/>
  <c r="G187" i="2"/>
  <c r="F187" i="2"/>
  <c r="D187" i="2"/>
  <c r="C187" i="2"/>
  <c r="G186" i="2"/>
  <c r="F186" i="2"/>
  <c r="D186" i="2"/>
  <c r="C186" i="2"/>
  <c r="G185" i="2"/>
  <c r="F185" i="2"/>
  <c r="D185" i="2"/>
  <c r="C185" i="2"/>
  <c r="G184" i="2"/>
  <c r="F184" i="2"/>
  <c r="D184" i="2"/>
  <c r="C184" i="2"/>
  <c r="G183" i="2"/>
  <c r="F183" i="2"/>
  <c r="D183" i="2"/>
  <c r="C183" i="2"/>
  <c r="G182" i="2"/>
  <c r="F182" i="2"/>
  <c r="D182" i="2"/>
  <c r="C182" i="2"/>
  <c r="G181" i="2"/>
  <c r="F181" i="2"/>
  <c r="D181" i="2"/>
  <c r="C181" i="2"/>
  <c r="G180" i="2"/>
  <c r="F180" i="2"/>
  <c r="D180" i="2"/>
  <c r="C180" i="2"/>
  <c r="G179" i="2"/>
  <c r="F179" i="2"/>
  <c r="D179" i="2"/>
  <c r="C179" i="2"/>
  <c r="G178" i="2"/>
  <c r="F178" i="2"/>
  <c r="D178" i="2"/>
  <c r="C178" i="2"/>
  <c r="G177" i="2"/>
  <c r="F177" i="2"/>
  <c r="D177" i="2"/>
  <c r="C177" i="2"/>
  <c r="G176" i="2"/>
  <c r="F176" i="2"/>
  <c r="D176" i="2"/>
  <c r="C176" i="2"/>
  <c r="G175" i="2"/>
  <c r="F175" i="2"/>
  <c r="D175" i="2"/>
  <c r="C175" i="2"/>
  <c r="G174" i="2"/>
  <c r="F174" i="2"/>
  <c r="D174" i="2"/>
  <c r="C174" i="2"/>
  <c r="G173" i="2"/>
  <c r="F173" i="2"/>
  <c r="D173" i="2"/>
  <c r="C173" i="2"/>
  <c r="G172" i="2"/>
  <c r="F172" i="2"/>
  <c r="D172" i="2"/>
  <c r="C172" i="2"/>
  <c r="G171" i="2"/>
  <c r="F171" i="2"/>
  <c r="D171" i="2"/>
  <c r="C171" i="2"/>
  <c r="G170" i="2"/>
  <c r="F170" i="2"/>
  <c r="D170" i="2"/>
  <c r="C170" i="2"/>
  <c r="G169" i="2"/>
  <c r="F169" i="2"/>
  <c r="D169" i="2"/>
  <c r="C169" i="2"/>
  <c r="G168" i="2"/>
  <c r="F168" i="2"/>
  <c r="D168" i="2"/>
  <c r="C168" i="2"/>
  <c r="G167" i="2"/>
  <c r="F167" i="2"/>
  <c r="D167" i="2"/>
  <c r="C167" i="2"/>
  <c r="G166" i="2"/>
  <c r="F166" i="2"/>
  <c r="D166" i="2"/>
  <c r="C166" i="2"/>
  <c r="G165" i="2"/>
  <c r="F165" i="2"/>
  <c r="D165" i="2"/>
  <c r="C165" i="2"/>
  <c r="G164" i="2"/>
  <c r="F164" i="2"/>
  <c r="D164" i="2"/>
  <c r="C164" i="2"/>
  <c r="G163" i="2"/>
  <c r="F163" i="2"/>
  <c r="D163" i="2"/>
  <c r="C163" i="2"/>
  <c r="G162" i="2"/>
  <c r="F162" i="2"/>
  <c r="D162" i="2"/>
  <c r="C162" i="2"/>
  <c r="G161" i="2"/>
  <c r="F161" i="2"/>
  <c r="D161" i="2"/>
  <c r="C161" i="2"/>
  <c r="G160" i="2"/>
  <c r="F160" i="2"/>
  <c r="D160" i="2"/>
  <c r="C160" i="2"/>
  <c r="G159" i="2"/>
  <c r="F159" i="2"/>
  <c r="D159" i="2"/>
  <c r="C159" i="2"/>
  <c r="G158" i="2"/>
  <c r="F158" i="2"/>
  <c r="D158" i="2"/>
  <c r="C158" i="2"/>
  <c r="G157" i="2"/>
  <c r="F157" i="2"/>
  <c r="D157" i="2"/>
  <c r="C157" i="2"/>
  <c r="G156" i="2"/>
  <c r="F156" i="2"/>
  <c r="D156" i="2"/>
  <c r="C156" i="2"/>
  <c r="G155" i="2"/>
  <c r="F155" i="2"/>
  <c r="D155" i="2"/>
  <c r="C155" i="2"/>
  <c r="G154" i="2"/>
  <c r="F154" i="2"/>
  <c r="D154" i="2"/>
  <c r="C154" i="2"/>
  <c r="G153" i="2"/>
  <c r="F153" i="2"/>
  <c r="D153" i="2"/>
  <c r="C153" i="2"/>
  <c r="G152" i="2"/>
  <c r="F152" i="2"/>
  <c r="D152" i="2"/>
  <c r="C152" i="2"/>
  <c r="G151" i="2"/>
  <c r="F151" i="2"/>
  <c r="D151" i="2"/>
  <c r="C151" i="2"/>
  <c r="G150" i="2"/>
  <c r="F150" i="2"/>
  <c r="D150" i="2"/>
  <c r="C150" i="2"/>
  <c r="G149" i="2"/>
  <c r="F149" i="2"/>
  <c r="D149" i="2"/>
  <c r="C149" i="2"/>
  <c r="G148" i="2"/>
  <c r="F148" i="2"/>
  <c r="D148" i="2"/>
  <c r="C148" i="2"/>
  <c r="G147" i="2"/>
  <c r="F147" i="2"/>
  <c r="D147" i="2"/>
  <c r="C147" i="2"/>
  <c r="G146" i="2"/>
  <c r="F146" i="2"/>
  <c r="D146" i="2"/>
  <c r="C146" i="2"/>
  <c r="G145" i="2"/>
  <c r="F145" i="2"/>
  <c r="D145" i="2"/>
  <c r="C145" i="2"/>
  <c r="G144" i="2"/>
  <c r="F144" i="2"/>
  <c r="D144" i="2"/>
  <c r="C144" i="2"/>
  <c r="G143" i="2"/>
  <c r="F143" i="2"/>
  <c r="D143" i="2"/>
  <c r="C143" i="2"/>
  <c r="G142" i="2"/>
  <c r="F142" i="2"/>
  <c r="D142" i="2"/>
  <c r="C142" i="2"/>
  <c r="G141" i="2"/>
  <c r="F141" i="2"/>
  <c r="D141" i="2"/>
  <c r="C141" i="2"/>
  <c r="G140" i="2"/>
  <c r="F140" i="2"/>
  <c r="D140" i="2"/>
  <c r="C140" i="2"/>
  <c r="G139" i="2"/>
  <c r="F139" i="2"/>
  <c r="D139" i="2"/>
  <c r="C139" i="2"/>
  <c r="G138" i="2"/>
  <c r="F138" i="2"/>
  <c r="D138" i="2"/>
  <c r="C138" i="2"/>
  <c r="G137" i="2"/>
  <c r="F137" i="2"/>
  <c r="D137" i="2"/>
  <c r="C137" i="2"/>
  <c r="G136" i="2"/>
  <c r="F136" i="2"/>
  <c r="D136" i="2"/>
  <c r="C136" i="2"/>
  <c r="G135" i="2"/>
  <c r="F135" i="2"/>
  <c r="D135" i="2"/>
  <c r="C135" i="2"/>
  <c r="G134" i="2"/>
  <c r="F134" i="2"/>
  <c r="D134" i="2"/>
  <c r="C134" i="2"/>
  <c r="G133" i="2"/>
  <c r="F133" i="2"/>
  <c r="D133" i="2"/>
  <c r="C133" i="2"/>
  <c r="G132" i="2"/>
  <c r="F132" i="2"/>
  <c r="D132" i="2"/>
  <c r="C132" i="2"/>
  <c r="G131" i="2"/>
  <c r="F131" i="2"/>
  <c r="D131" i="2"/>
  <c r="C131" i="2"/>
  <c r="G130" i="2"/>
  <c r="F130" i="2"/>
  <c r="D130" i="2"/>
  <c r="C130" i="2"/>
  <c r="G129" i="2"/>
  <c r="F129" i="2"/>
  <c r="D129" i="2"/>
  <c r="C129" i="2"/>
  <c r="G128" i="2"/>
  <c r="F128" i="2"/>
  <c r="D128" i="2"/>
  <c r="C128" i="2"/>
  <c r="G127" i="2"/>
  <c r="F127" i="2"/>
  <c r="D127" i="2"/>
  <c r="C127" i="2"/>
  <c r="G126" i="2"/>
  <c r="F126" i="2"/>
  <c r="D126" i="2"/>
  <c r="C126" i="2"/>
  <c r="G125" i="2"/>
  <c r="F125" i="2"/>
  <c r="D125" i="2"/>
  <c r="C125" i="2"/>
  <c r="G124" i="2"/>
  <c r="F124" i="2"/>
  <c r="D124" i="2"/>
  <c r="C124" i="2"/>
  <c r="G123" i="2"/>
  <c r="F123" i="2"/>
  <c r="D123" i="2"/>
  <c r="C123" i="2"/>
  <c r="G122" i="2"/>
  <c r="F122" i="2"/>
  <c r="D122" i="2"/>
  <c r="C122" i="2"/>
  <c r="G121" i="2"/>
  <c r="F121" i="2"/>
  <c r="D121" i="2"/>
  <c r="C121" i="2"/>
  <c r="G120" i="2"/>
  <c r="F120" i="2"/>
  <c r="D120" i="2"/>
  <c r="C120" i="2"/>
  <c r="G119" i="2"/>
  <c r="F119" i="2"/>
  <c r="D119" i="2"/>
  <c r="C119" i="2"/>
  <c r="G118" i="2"/>
  <c r="F118" i="2"/>
  <c r="D118" i="2"/>
  <c r="C118" i="2"/>
  <c r="G117" i="2"/>
  <c r="F117" i="2"/>
  <c r="D117" i="2"/>
  <c r="C117" i="2"/>
  <c r="G116" i="2"/>
  <c r="F116" i="2"/>
  <c r="D116" i="2"/>
  <c r="C116" i="2"/>
  <c r="G115" i="2"/>
  <c r="F115" i="2"/>
  <c r="D115" i="2"/>
  <c r="C115" i="2"/>
  <c r="G114" i="2"/>
  <c r="F114" i="2"/>
  <c r="D114" i="2"/>
  <c r="C114" i="2"/>
  <c r="G113" i="2"/>
  <c r="F113" i="2"/>
  <c r="D113" i="2"/>
  <c r="C113" i="2"/>
  <c r="G112" i="2"/>
  <c r="F112" i="2"/>
  <c r="D112" i="2"/>
  <c r="C112" i="2"/>
  <c r="G111" i="2"/>
  <c r="F111" i="2"/>
  <c r="D111" i="2"/>
  <c r="C111" i="2"/>
  <c r="G110" i="2"/>
  <c r="F110" i="2"/>
  <c r="D110" i="2"/>
  <c r="C110" i="2"/>
  <c r="G109" i="2"/>
  <c r="F109" i="2"/>
  <c r="D109" i="2"/>
  <c r="C109" i="2"/>
  <c r="G108" i="2"/>
  <c r="F108" i="2"/>
  <c r="D108" i="2"/>
  <c r="C108" i="2"/>
  <c r="G107" i="2"/>
  <c r="F107" i="2"/>
  <c r="D107" i="2"/>
  <c r="C107" i="2"/>
  <c r="G106" i="2"/>
  <c r="F106" i="2"/>
  <c r="D106" i="2"/>
  <c r="C106" i="2"/>
  <c r="G105" i="2"/>
  <c r="F105" i="2"/>
  <c r="D105" i="2"/>
  <c r="G104" i="2"/>
  <c r="F104" i="2"/>
  <c r="D104" i="2"/>
  <c r="C104" i="2"/>
  <c r="G103" i="2"/>
  <c r="F103" i="2"/>
  <c r="D103" i="2"/>
  <c r="C103" i="2"/>
  <c r="G102" i="2"/>
  <c r="F102" i="2"/>
  <c r="D102" i="2"/>
  <c r="C102" i="2"/>
  <c r="G101" i="2"/>
  <c r="F101" i="2"/>
  <c r="D101" i="2"/>
  <c r="C101" i="2"/>
  <c r="G100" i="2"/>
  <c r="F100" i="2"/>
  <c r="D100" i="2"/>
  <c r="C100" i="2"/>
  <c r="G99" i="2"/>
  <c r="F99" i="2"/>
  <c r="D99" i="2"/>
  <c r="G98" i="2"/>
  <c r="F98" i="2"/>
  <c r="D98" i="2"/>
  <c r="C98" i="2"/>
  <c r="G97" i="2"/>
  <c r="F97" i="2"/>
  <c r="D97" i="2"/>
  <c r="C97" i="2"/>
  <c r="G96" i="2"/>
  <c r="F96" i="2"/>
  <c r="D96" i="2"/>
  <c r="C96" i="2"/>
  <c r="G95" i="2"/>
  <c r="F95" i="2"/>
  <c r="D95" i="2"/>
  <c r="G94" i="2"/>
  <c r="F94" i="2"/>
  <c r="D94" i="2"/>
  <c r="C94" i="2"/>
  <c r="G93" i="2"/>
  <c r="F93" i="2"/>
  <c r="D93" i="2"/>
  <c r="C93" i="2"/>
  <c r="G92" i="2"/>
  <c r="F92" i="2"/>
  <c r="D92" i="2"/>
  <c r="G91" i="2"/>
  <c r="F91" i="2"/>
  <c r="D91" i="2"/>
  <c r="C91" i="2"/>
  <c r="G90" i="2"/>
  <c r="F90" i="2"/>
  <c r="D90" i="2"/>
  <c r="C90" i="2"/>
  <c r="G89" i="2"/>
  <c r="F89" i="2"/>
  <c r="D89" i="2"/>
  <c r="C89" i="2"/>
  <c r="G88" i="2"/>
  <c r="F88" i="2"/>
  <c r="D88" i="2"/>
  <c r="C88" i="2"/>
  <c r="G87" i="2"/>
  <c r="F87" i="2"/>
  <c r="D87" i="2"/>
  <c r="C87" i="2"/>
  <c r="G86" i="2"/>
  <c r="F86" i="2"/>
  <c r="D86" i="2"/>
  <c r="C86" i="2"/>
  <c r="G85" i="2"/>
  <c r="F85" i="2"/>
  <c r="D85" i="2"/>
  <c r="C85" i="2"/>
  <c r="G84" i="2"/>
  <c r="F84" i="2"/>
  <c r="D84" i="2"/>
  <c r="C84" i="2"/>
  <c r="G83" i="2"/>
  <c r="F83" i="2"/>
  <c r="D83" i="2"/>
  <c r="C83" i="2"/>
  <c r="G82" i="2"/>
  <c r="F82" i="2"/>
  <c r="D82" i="2"/>
  <c r="G81" i="2"/>
  <c r="F81" i="2"/>
  <c r="D81" i="2"/>
  <c r="C81" i="2"/>
  <c r="G80" i="2"/>
  <c r="F80" i="2"/>
  <c r="D80" i="2"/>
  <c r="C80" i="2"/>
  <c r="G79" i="2"/>
  <c r="F79" i="2"/>
  <c r="D79" i="2"/>
  <c r="C79" i="2"/>
  <c r="G78" i="2"/>
  <c r="F78" i="2"/>
  <c r="D78" i="2"/>
  <c r="C78" i="2"/>
  <c r="G77" i="2"/>
  <c r="F77" i="2"/>
  <c r="D77" i="2"/>
  <c r="C77" i="2"/>
  <c r="G76" i="2"/>
  <c r="F76" i="2"/>
  <c r="D76" i="2"/>
  <c r="C76" i="2"/>
  <c r="G75" i="2"/>
  <c r="F75" i="2"/>
  <c r="D75" i="2"/>
  <c r="C75" i="2"/>
  <c r="G74" i="2"/>
  <c r="F74" i="2"/>
  <c r="D74" i="2"/>
  <c r="C74" i="2"/>
  <c r="G73" i="2"/>
  <c r="F73" i="2"/>
  <c r="D73" i="2"/>
  <c r="C73" i="2"/>
  <c r="G72" i="2"/>
  <c r="F72" i="2"/>
  <c r="D72" i="2"/>
  <c r="G71" i="2"/>
  <c r="F71" i="2"/>
  <c r="D71" i="2"/>
  <c r="C71" i="2"/>
  <c r="G70" i="2"/>
  <c r="F70" i="2"/>
  <c r="D70" i="2"/>
  <c r="C70" i="2"/>
  <c r="G69" i="2"/>
  <c r="F69" i="2"/>
  <c r="D69" i="2"/>
  <c r="C69" i="2"/>
  <c r="G68" i="2"/>
  <c r="F68" i="2"/>
  <c r="D68" i="2"/>
  <c r="C68" i="2"/>
  <c r="G67" i="2"/>
  <c r="F67" i="2"/>
  <c r="D67" i="2"/>
  <c r="C67" i="2"/>
  <c r="G66" i="2"/>
  <c r="F66" i="2"/>
  <c r="D66" i="2"/>
  <c r="G65" i="2"/>
  <c r="F65" i="2"/>
  <c r="D65" i="2"/>
  <c r="G64" i="2"/>
  <c r="F64" i="2"/>
  <c r="D64" i="2"/>
  <c r="C64" i="2"/>
  <c r="G63" i="2"/>
  <c r="F63" i="2"/>
  <c r="D63" i="2"/>
  <c r="C63" i="2"/>
  <c r="G62" i="2"/>
  <c r="F62" i="2"/>
  <c r="D62" i="2"/>
  <c r="G61" i="2"/>
  <c r="F61" i="2"/>
  <c r="D61" i="2"/>
  <c r="C61" i="2"/>
  <c r="G60" i="2"/>
  <c r="F60" i="2"/>
  <c r="D60" i="2"/>
  <c r="C60" i="2"/>
  <c r="G59" i="2"/>
  <c r="F59" i="2"/>
  <c r="D59" i="2"/>
  <c r="C59" i="2"/>
  <c r="G58" i="2"/>
  <c r="F58" i="2"/>
  <c r="D58" i="2"/>
  <c r="C58" i="2"/>
  <c r="G57" i="2"/>
  <c r="F57" i="2"/>
  <c r="D57" i="2"/>
  <c r="C57" i="2"/>
  <c r="G56" i="2"/>
  <c r="F56" i="2"/>
  <c r="D56" i="2"/>
  <c r="C56" i="2"/>
  <c r="G55" i="2"/>
  <c r="F55" i="2"/>
  <c r="D55" i="2"/>
  <c r="C55" i="2"/>
  <c r="G54" i="2"/>
  <c r="F54" i="2"/>
  <c r="D54" i="2"/>
  <c r="C54" i="2"/>
  <c r="G53" i="2"/>
  <c r="F53" i="2"/>
  <c r="D53" i="2"/>
  <c r="C53" i="2"/>
  <c r="G52" i="2"/>
  <c r="F52" i="2"/>
  <c r="D52" i="2"/>
  <c r="C52" i="2"/>
  <c r="G51" i="2"/>
  <c r="F51" i="2"/>
  <c r="D51" i="2"/>
  <c r="C51" i="2"/>
  <c r="G50" i="2"/>
  <c r="F50" i="2"/>
  <c r="D50" i="2"/>
  <c r="C50" i="2"/>
  <c r="G49" i="2"/>
  <c r="F49" i="2"/>
  <c r="D49" i="2"/>
  <c r="C49" i="2"/>
  <c r="G48" i="2"/>
  <c r="F48" i="2"/>
  <c r="D48" i="2"/>
  <c r="C48" i="2"/>
  <c r="G47" i="2"/>
  <c r="F47" i="2"/>
  <c r="D47" i="2"/>
  <c r="C47" i="2"/>
  <c r="G46" i="2"/>
  <c r="F46" i="2"/>
  <c r="D46" i="2"/>
  <c r="C46" i="2"/>
  <c r="G45" i="2"/>
  <c r="F45" i="2"/>
  <c r="D45" i="2"/>
  <c r="C45" i="2"/>
  <c r="G44" i="2"/>
  <c r="F44" i="2"/>
  <c r="D44" i="2"/>
  <c r="G43" i="2"/>
  <c r="F43" i="2"/>
  <c r="D43" i="2"/>
  <c r="C43" i="2"/>
  <c r="G42" i="2"/>
  <c r="F42" i="2"/>
  <c r="D42" i="2"/>
  <c r="C42" i="2"/>
  <c r="G41" i="2"/>
  <c r="F41" i="2"/>
  <c r="D41" i="2"/>
  <c r="C41" i="2"/>
  <c r="G40" i="2"/>
  <c r="F40" i="2"/>
  <c r="D40" i="2"/>
  <c r="C40" i="2"/>
  <c r="G39" i="2"/>
  <c r="F39" i="2"/>
  <c r="D39" i="2"/>
  <c r="G38" i="2"/>
  <c r="F38" i="2"/>
  <c r="D38" i="2"/>
  <c r="G37" i="2"/>
  <c r="F37" i="2"/>
  <c r="D37" i="2"/>
  <c r="G36" i="2"/>
  <c r="F36" i="2"/>
  <c r="D36" i="2"/>
  <c r="C36" i="2"/>
  <c r="G35" i="2"/>
  <c r="F35" i="2"/>
  <c r="D35" i="2"/>
  <c r="C35" i="2"/>
  <c r="G34" i="2"/>
  <c r="F34" i="2"/>
  <c r="D34" i="2"/>
  <c r="C34" i="2"/>
  <c r="G33" i="2"/>
  <c r="F33" i="2"/>
  <c r="D33" i="2"/>
  <c r="C33" i="2"/>
  <c r="G32" i="2"/>
  <c r="F32" i="2"/>
  <c r="D32" i="2"/>
  <c r="C32" i="2"/>
  <c r="G31" i="2"/>
  <c r="F31" i="2"/>
  <c r="D31" i="2"/>
  <c r="C31" i="2"/>
  <c r="G30" i="2"/>
  <c r="F30" i="2"/>
  <c r="D30" i="2"/>
  <c r="C30" i="2"/>
  <c r="G29" i="2"/>
  <c r="F29" i="2"/>
  <c r="D29" i="2"/>
  <c r="C29" i="2"/>
  <c r="G28" i="2"/>
  <c r="F28" i="2"/>
  <c r="D28" i="2"/>
  <c r="C28" i="2"/>
  <c r="G27" i="2"/>
  <c r="F27" i="2"/>
  <c r="D27" i="2"/>
  <c r="C27" i="2"/>
  <c r="G26" i="2"/>
  <c r="F26" i="2"/>
  <c r="D26" i="2"/>
  <c r="C26" i="2"/>
  <c r="G25" i="2"/>
  <c r="F25" i="2"/>
  <c r="D25" i="2"/>
  <c r="C25" i="2"/>
  <c r="G24" i="2"/>
  <c r="F24" i="2"/>
  <c r="D24" i="2"/>
  <c r="C24" i="2"/>
  <c r="G23" i="2"/>
  <c r="F23" i="2"/>
  <c r="D23" i="2"/>
  <c r="C23" i="2"/>
  <c r="G22" i="2"/>
  <c r="F22" i="2"/>
  <c r="D22" i="2"/>
  <c r="C22" i="2"/>
  <c r="G21" i="2"/>
  <c r="F21" i="2"/>
  <c r="D21" i="2"/>
  <c r="C21" i="2"/>
  <c r="G20" i="2"/>
  <c r="F20" i="2"/>
  <c r="D20" i="2"/>
  <c r="C20" i="2"/>
  <c r="G19" i="2"/>
  <c r="F19" i="2"/>
  <c r="D19" i="2"/>
  <c r="C19" i="2"/>
  <c r="G18" i="2"/>
  <c r="F18" i="2"/>
  <c r="D18" i="2"/>
  <c r="C18" i="2"/>
  <c r="G17" i="2"/>
  <c r="F17" i="2"/>
  <c r="D17" i="2"/>
  <c r="C17" i="2"/>
  <c r="G16" i="2"/>
  <c r="F16" i="2"/>
  <c r="D16" i="2"/>
  <c r="C16" i="2"/>
  <c r="G15" i="2"/>
  <c r="F15" i="2"/>
  <c r="D15" i="2"/>
  <c r="C15" i="2"/>
  <c r="G14" i="2"/>
  <c r="F14" i="2"/>
  <c r="D14" i="2"/>
  <c r="C14" i="2"/>
  <c r="G13" i="2"/>
  <c r="F13" i="2"/>
  <c r="D13" i="2"/>
  <c r="G12" i="2"/>
  <c r="F12" i="2"/>
  <c r="D12" i="2"/>
  <c r="C12" i="2"/>
  <c r="G11" i="2"/>
  <c r="F11" i="2"/>
  <c r="D11" i="2"/>
  <c r="C11" i="2"/>
  <c r="G10" i="2"/>
  <c r="F10" i="2"/>
  <c r="D10" i="2"/>
  <c r="C10" i="2"/>
  <c r="G9" i="2"/>
  <c r="F9" i="2"/>
  <c r="D9" i="2"/>
  <c r="C9" i="2"/>
  <c r="G8" i="2"/>
  <c r="F8" i="2"/>
  <c r="D8" i="2"/>
  <c r="C8" i="2"/>
  <c r="G7" i="2"/>
  <c r="F7" i="2"/>
  <c r="D7" i="2"/>
  <c r="C7" i="2"/>
  <c r="G6" i="2"/>
  <c r="F6" i="2"/>
  <c r="D6" i="2"/>
  <c r="C6" i="2"/>
  <c r="G5" i="2"/>
  <c r="F5" i="2"/>
  <c r="D5" i="2"/>
  <c r="C5" i="2"/>
  <c r="G4" i="2"/>
  <c r="F4" i="2"/>
  <c r="D4" i="2"/>
  <c r="C4" i="2"/>
  <c r="G3" i="2"/>
  <c r="F3" i="2"/>
  <c r="D3" i="2"/>
  <c r="C3" i="2"/>
  <c r="G2" i="2"/>
  <c r="F2" i="2"/>
  <c r="D2" i="2"/>
  <c r="C2" i="2"/>
  <c r="F629" i="1"/>
  <c r="G629" i="1" s="1"/>
  <c r="E629" i="1"/>
  <c r="G628" i="1"/>
  <c r="F628" i="1"/>
  <c r="E628" i="1"/>
  <c r="F627" i="1"/>
  <c r="G627" i="1" s="1"/>
  <c r="E627" i="1"/>
  <c r="F626" i="1"/>
  <c r="E626" i="1"/>
  <c r="G626" i="1" s="1"/>
  <c r="F625" i="1"/>
  <c r="G625" i="1" s="1"/>
  <c r="E625" i="1"/>
  <c r="G624" i="1"/>
  <c r="F624" i="1"/>
  <c r="E624" i="1"/>
  <c r="F623" i="1"/>
  <c r="G623" i="1" s="1"/>
  <c r="E623" i="1"/>
  <c r="F622" i="1"/>
  <c r="G622" i="1" s="1"/>
  <c r="E622" i="1"/>
  <c r="F621" i="1"/>
  <c r="G621" i="1" s="1"/>
  <c r="E621" i="1"/>
  <c r="F620" i="1"/>
  <c r="G620" i="1" s="1"/>
  <c r="E620" i="1"/>
  <c r="G619" i="1"/>
  <c r="F619" i="1"/>
  <c r="E619" i="1"/>
  <c r="F618" i="1"/>
  <c r="G618" i="1" s="1"/>
  <c r="E618" i="1"/>
  <c r="F617" i="1"/>
  <c r="E617" i="1"/>
  <c r="G617" i="1" s="1"/>
  <c r="F616" i="1"/>
  <c r="G616" i="1" s="1"/>
  <c r="E616" i="1"/>
  <c r="F615" i="1"/>
  <c r="E615" i="1"/>
  <c r="F614" i="1"/>
  <c r="G614" i="1" s="1"/>
  <c r="E614" i="1"/>
  <c r="F613" i="1"/>
  <c r="G613" i="1" s="1"/>
  <c r="E613" i="1"/>
  <c r="G612" i="1"/>
  <c r="F612" i="1"/>
  <c r="E612" i="1"/>
  <c r="F611" i="1"/>
  <c r="G611" i="1" s="1"/>
  <c r="E611" i="1"/>
  <c r="F610" i="1"/>
  <c r="G610" i="1" s="1"/>
  <c r="E610" i="1"/>
  <c r="F609" i="1"/>
  <c r="G609" i="1" s="1"/>
  <c r="E609" i="1"/>
  <c r="F608" i="1"/>
  <c r="G608" i="1" s="1"/>
  <c r="E608" i="1"/>
  <c r="F607" i="1"/>
  <c r="E607" i="1"/>
  <c r="G606" i="1"/>
  <c r="F606" i="1"/>
  <c r="E606" i="1"/>
  <c r="F605" i="1"/>
  <c r="G605" i="1" s="1"/>
  <c r="E605" i="1"/>
  <c r="G604" i="1"/>
  <c r="F604" i="1"/>
  <c r="E604" i="1"/>
  <c r="G603" i="1"/>
  <c r="F603" i="1"/>
  <c r="E603" i="1"/>
  <c r="F602" i="1"/>
  <c r="E602" i="1"/>
  <c r="F601" i="1"/>
  <c r="G601" i="1" s="1"/>
  <c r="E601" i="1"/>
  <c r="F600" i="1"/>
  <c r="E600" i="1"/>
  <c r="G599" i="1"/>
  <c r="F599" i="1"/>
  <c r="E599" i="1"/>
  <c r="F598" i="1"/>
  <c r="G598" i="1" s="1"/>
  <c r="E598" i="1"/>
  <c r="F597" i="1"/>
  <c r="E597" i="1"/>
  <c r="G597" i="1" s="1"/>
  <c r="F596" i="1"/>
  <c r="G596" i="1" s="1"/>
  <c r="E596" i="1"/>
  <c r="F595" i="1"/>
  <c r="E595" i="1"/>
  <c r="F594" i="1"/>
  <c r="E594" i="1"/>
  <c r="F593" i="1"/>
  <c r="G593" i="1" s="1"/>
  <c r="E593" i="1"/>
  <c r="F592" i="1"/>
  <c r="E592" i="1"/>
  <c r="G591" i="1"/>
  <c r="F591" i="1"/>
  <c r="E591" i="1"/>
  <c r="F590" i="1"/>
  <c r="G590" i="1" s="1"/>
  <c r="E590" i="1"/>
  <c r="F589" i="1"/>
  <c r="G589" i="1" s="1"/>
  <c r="E589" i="1"/>
  <c r="F588" i="1"/>
  <c r="G588" i="1" s="1"/>
  <c r="E588" i="1"/>
  <c r="F587" i="1"/>
  <c r="G587" i="1" s="1"/>
  <c r="E587" i="1"/>
  <c r="G586" i="1"/>
  <c r="F586" i="1"/>
  <c r="E586" i="1"/>
  <c r="F585" i="1"/>
  <c r="G585" i="1" s="1"/>
  <c r="E585" i="1"/>
  <c r="G584" i="1"/>
  <c r="F584" i="1"/>
  <c r="E584" i="1"/>
  <c r="G583" i="1"/>
  <c r="F583" i="1"/>
  <c r="E583" i="1"/>
  <c r="F582" i="1"/>
  <c r="G582" i="1" s="1"/>
  <c r="E582" i="1"/>
  <c r="F581" i="1"/>
  <c r="G581" i="1" s="1"/>
  <c r="E581" i="1"/>
  <c r="F580" i="1"/>
  <c r="G580" i="1" s="1"/>
  <c r="E580" i="1"/>
  <c r="F579" i="1"/>
  <c r="G579" i="1" s="1"/>
  <c r="E579" i="1"/>
  <c r="F578" i="1"/>
  <c r="G578" i="1" s="1"/>
  <c r="E578" i="1"/>
  <c r="F577" i="1"/>
  <c r="E577" i="1"/>
  <c r="G577" i="1" s="1"/>
  <c r="F576" i="1"/>
  <c r="G576" i="1" s="1"/>
  <c r="E576" i="1"/>
  <c r="F575" i="1"/>
  <c r="G575" i="1" s="1"/>
  <c r="E575" i="1"/>
  <c r="F574" i="1"/>
  <c r="E574" i="1"/>
  <c r="G574" i="1" s="1"/>
  <c r="F573" i="1"/>
  <c r="G573" i="1" s="1"/>
  <c r="E573" i="1"/>
  <c r="F572" i="1"/>
  <c r="E572" i="1"/>
  <c r="F571" i="1"/>
  <c r="G571" i="1" s="1"/>
  <c r="E571" i="1"/>
  <c r="F570" i="1"/>
  <c r="G570" i="1" s="1"/>
  <c r="E570" i="1"/>
  <c r="F569" i="1"/>
  <c r="G569" i="1" s="1"/>
  <c r="E569" i="1"/>
  <c r="F568" i="1"/>
  <c r="G568" i="1" s="1"/>
  <c r="E568" i="1"/>
  <c r="F567" i="1"/>
  <c r="G567" i="1" s="1"/>
  <c r="E567" i="1"/>
  <c r="F566" i="1"/>
  <c r="G566" i="1" s="1"/>
  <c r="E566" i="1"/>
  <c r="F565" i="1"/>
  <c r="G565" i="1" s="1"/>
  <c r="E565" i="1"/>
  <c r="G564" i="1"/>
  <c r="F564" i="1"/>
  <c r="E564" i="1"/>
  <c r="G563" i="1"/>
  <c r="F563" i="1"/>
  <c r="E563" i="1"/>
  <c r="F562" i="1"/>
  <c r="E562" i="1"/>
  <c r="G561" i="1"/>
  <c r="F561" i="1"/>
  <c r="E561" i="1"/>
  <c r="F560" i="1"/>
  <c r="G560" i="1" s="1"/>
  <c r="E560" i="1"/>
  <c r="F559" i="1"/>
  <c r="G559" i="1" s="1"/>
  <c r="E559" i="1"/>
  <c r="F558" i="1"/>
  <c r="G558" i="1" s="1"/>
  <c r="E558" i="1"/>
  <c r="F557" i="1"/>
  <c r="E557" i="1"/>
  <c r="G557" i="1" s="1"/>
  <c r="F556" i="1"/>
  <c r="G556" i="1" s="1"/>
  <c r="E556" i="1"/>
  <c r="F555" i="1"/>
  <c r="E555" i="1"/>
  <c r="F554" i="1"/>
  <c r="E554" i="1"/>
  <c r="F553" i="1"/>
  <c r="G553" i="1" s="1"/>
  <c r="E553" i="1"/>
  <c r="F552" i="1"/>
  <c r="E552" i="1"/>
  <c r="G552" i="1" s="1"/>
  <c r="F551" i="1"/>
  <c r="G551" i="1" s="1"/>
  <c r="E551" i="1"/>
  <c r="F550" i="1"/>
  <c r="G550" i="1" s="1"/>
  <c r="E550" i="1"/>
  <c r="F549" i="1"/>
  <c r="G549" i="1" s="1"/>
  <c r="E549" i="1"/>
  <c r="G548" i="1"/>
  <c r="F548" i="1"/>
  <c r="E548" i="1"/>
  <c r="F547" i="1"/>
  <c r="G547" i="1" s="1"/>
  <c r="E547" i="1"/>
  <c r="F546" i="1"/>
  <c r="E546" i="1"/>
  <c r="F545" i="1"/>
  <c r="G545" i="1" s="1"/>
  <c r="E545" i="1"/>
  <c r="G544" i="1"/>
  <c r="F544" i="1"/>
  <c r="E544" i="1"/>
  <c r="G543" i="1"/>
  <c r="F543" i="1"/>
  <c r="E543" i="1"/>
  <c r="F542" i="1"/>
  <c r="E542" i="1"/>
  <c r="G541" i="1"/>
  <c r="F541" i="1"/>
  <c r="E541" i="1"/>
  <c r="F540" i="1"/>
  <c r="G540" i="1" s="1"/>
  <c r="E540" i="1"/>
  <c r="F539" i="1"/>
  <c r="E539" i="1"/>
  <c r="F538" i="1"/>
  <c r="G538" i="1" s="1"/>
  <c r="E538" i="1"/>
  <c r="F537" i="1"/>
  <c r="E537" i="1"/>
  <c r="G537" i="1" s="1"/>
  <c r="F536" i="1"/>
  <c r="G536" i="1" s="1"/>
  <c r="E536" i="1"/>
  <c r="F535" i="1"/>
  <c r="E535" i="1"/>
  <c r="F534" i="1"/>
  <c r="E534" i="1"/>
  <c r="F533" i="1"/>
  <c r="G533" i="1" s="1"/>
  <c r="E533" i="1"/>
  <c r="F532" i="1"/>
  <c r="G532" i="1" s="1"/>
  <c r="E532" i="1"/>
  <c r="F531" i="1"/>
  <c r="G531" i="1" s="1"/>
  <c r="E531" i="1"/>
  <c r="F530" i="1"/>
  <c r="G530" i="1" s="1"/>
  <c r="E530" i="1"/>
  <c r="F529" i="1"/>
  <c r="G529" i="1" s="1"/>
  <c r="E529" i="1"/>
  <c r="F528" i="1"/>
  <c r="G528" i="1" s="1"/>
  <c r="E528" i="1"/>
  <c r="F527" i="1"/>
  <c r="E527" i="1"/>
  <c r="F526" i="1"/>
  <c r="E526" i="1"/>
  <c r="F525" i="1"/>
  <c r="G525" i="1" s="1"/>
  <c r="E525" i="1"/>
  <c r="G524" i="1"/>
  <c r="F524" i="1"/>
  <c r="E524" i="1"/>
  <c r="G523" i="1"/>
  <c r="F523" i="1"/>
  <c r="E523" i="1"/>
  <c r="F522" i="1"/>
  <c r="E522" i="1"/>
  <c r="F521" i="1"/>
  <c r="G521" i="1" s="1"/>
  <c r="E521" i="1"/>
  <c r="F520" i="1"/>
  <c r="E520" i="1"/>
  <c r="F519" i="1"/>
  <c r="G519" i="1" s="1"/>
  <c r="E519" i="1"/>
  <c r="F518" i="1"/>
  <c r="G518" i="1" s="1"/>
  <c r="E518" i="1"/>
  <c r="F517" i="1"/>
  <c r="E517" i="1"/>
  <c r="G517" i="1" s="1"/>
  <c r="F516" i="1"/>
  <c r="G516" i="1" s="1"/>
  <c r="E516" i="1"/>
  <c r="F515" i="1"/>
  <c r="G515" i="1" s="1"/>
  <c r="E515" i="1"/>
  <c r="F514" i="1"/>
  <c r="G514" i="1" s="1"/>
  <c r="E514" i="1"/>
  <c r="F513" i="1"/>
  <c r="G513" i="1" s="1"/>
  <c r="E513" i="1"/>
  <c r="F512" i="1"/>
  <c r="G512" i="1" s="1"/>
  <c r="E512" i="1"/>
  <c r="F511" i="1"/>
  <c r="G511" i="1" s="1"/>
  <c r="E511" i="1"/>
  <c r="F510" i="1"/>
  <c r="G510" i="1" s="1"/>
  <c r="E510" i="1"/>
  <c r="F509" i="1"/>
  <c r="G509" i="1" s="1"/>
  <c r="E509" i="1"/>
  <c r="G508" i="1"/>
  <c r="F508" i="1"/>
  <c r="E508" i="1"/>
  <c r="F507" i="1"/>
  <c r="G507" i="1" s="1"/>
  <c r="E507" i="1"/>
  <c r="F506" i="1"/>
  <c r="G506" i="1" s="1"/>
  <c r="E506" i="1"/>
  <c r="F505" i="1"/>
  <c r="E505" i="1"/>
  <c r="G504" i="1"/>
  <c r="F504" i="1"/>
  <c r="E504" i="1"/>
  <c r="G503" i="1"/>
  <c r="F503" i="1"/>
  <c r="E503" i="1"/>
  <c r="F502" i="1"/>
  <c r="E502" i="1"/>
  <c r="G501" i="1"/>
  <c r="F501" i="1"/>
  <c r="E501" i="1"/>
  <c r="F500" i="1"/>
  <c r="G500" i="1" s="1"/>
  <c r="E500" i="1"/>
  <c r="F499" i="1"/>
  <c r="G499" i="1" s="1"/>
  <c r="E499" i="1"/>
  <c r="F498" i="1"/>
  <c r="E498" i="1"/>
  <c r="F497" i="1"/>
  <c r="E497" i="1"/>
  <c r="G497" i="1" s="1"/>
  <c r="F496" i="1"/>
  <c r="G496" i="1" s="1"/>
  <c r="E496" i="1"/>
  <c r="F495" i="1"/>
  <c r="E495" i="1"/>
  <c r="F494" i="1"/>
  <c r="G494" i="1" s="1"/>
  <c r="E494" i="1"/>
  <c r="F493" i="1"/>
  <c r="G493" i="1" s="1"/>
  <c r="E493" i="1"/>
  <c r="F492" i="1"/>
  <c r="G492" i="1" s="1"/>
  <c r="E492" i="1"/>
  <c r="F491" i="1"/>
  <c r="G491" i="1" s="1"/>
  <c r="E491" i="1"/>
  <c r="F490" i="1"/>
  <c r="G490" i="1" s="1"/>
  <c r="E490" i="1"/>
  <c r="F489" i="1"/>
  <c r="G489" i="1" s="1"/>
  <c r="E489" i="1"/>
  <c r="F488" i="1"/>
  <c r="E488" i="1"/>
  <c r="F487" i="1"/>
  <c r="G487" i="1" s="1"/>
  <c r="E487" i="1"/>
  <c r="G486" i="1"/>
  <c r="F486" i="1"/>
  <c r="E486" i="1"/>
  <c r="F485" i="1"/>
  <c r="G485" i="1" s="1"/>
  <c r="E485" i="1"/>
  <c r="G484" i="1"/>
  <c r="F484" i="1"/>
  <c r="E484" i="1"/>
  <c r="G483" i="1"/>
  <c r="F483" i="1"/>
  <c r="E483" i="1"/>
  <c r="F482" i="1"/>
  <c r="E482" i="1"/>
  <c r="F481" i="1"/>
  <c r="G481" i="1" s="1"/>
  <c r="E481" i="1"/>
  <c r="F480" i="1"/>
  <c r="G480" i="1" s="1"/>
  <c r="E480" i="1"/>
  <c r="G479" i="1"/>
  <c r="F479" i="1"/>
  <c r="E479" i="1"/>
  <c r="F478" i="1"/>
  <c r="G478" i="1" s="1"/>
  <c r="E478" i="1"/>
  <c r="F477" i="1"/>
  <c r="E477" i="1"/>
  <c r="G477" i="1" s="1"/>
  <c r="F476" i="1"/>
  <c r="G476" i="1" s="1"/>
  <c r="E476" i="1"/>
  <c r="F475" i="1"/>
  <c r="E475" i="1"/>
  <c r="F474" i="1"/>
  <c r="G474" i="1" s="1"/>
  <c r="E474" i="1"/>
  <c r="F473" i="1"/>
  <c r="G473" i="1" s="1"/>
  <c r="E473" i="1"/>
  <c r="F472" i="1"/>
  <c r="G472" i="1" s="1"/>
  <c r="E472" i="1"/>
  <c r="F471" i="1"/>
  <c r="G471" i="1" s="1"/>
  <c r="E471" i="1"/>
  <c r="F470" i="1"/>
  <c r="G470" i="1" s="1"/>
  <c r="E470" i="1"/>
  <c r="F469" i="1"/>
  <c r="G469" i="1" s="1"/>
  <c r="E469" i="1"/>
  <c r="F468" i="1"/>
  <c r="E468" i="1"/>
  <c r="F467" i="1"/>
  <c r="G467" i="1" s="1"/>
  <c r="E467" i="1"/>
  <c r="F466" i="1"/>
  <c r="G466" i="1" s="1"/>
  <c r="E466" i="1"/>
  <c r="F465" i="1"/>
  <c r="G465" i="1" s="1"/>
  <c r="E465" i="1"/>
  <c r="G464" i="1"/>
  <c r="F464" i="1"/>
  <c r="E464" i="1"/>
  <c r="G463" i="1"/>
  <c r="F463" i="1"/>
  <c r="E463" i="1"/>
  <c r="F462" i="1"/>
  <c r="E462" i="1"/>
  <c r="F461" i="1"/>
  <c r="E461" i="1"/>
  <c r="F460" i="1"/>
  <c r="E460" i="1"/>
  <c r="G459" i="1"/>
  <c r="F459" i="1"/>
  <c r="E459" i="1"/>
  <c r="F458" i="1"/>
  <c r="G458" i="1" s="1"/>
  <c r="E458" i="1"/>
  <c r="F457" i="1"/>
  <c r="E457" i="1"/>
  <c r="G457" i="1" s="1"/>
  <c r="F456" i="1"/>
  <c r="G456" i="1" s="1"/>
  <c r="E456" i="1"/>
  <c r="F455" i="1"/>
  <c r="E455" i="1"/>
  <c r="F454" i="1"/>
  <c r="G454" i="1" s="1"/>
  <c r="E454" i="1"/>
  <c r="F453" i="1"/>
  <c r="E453" i="1"/>
  <c r="F452" i="1"/>
  <c r="E452" i="1"/>
  <c r="F451" i="1"/>
  <c r="G451" i="1" s="1"/>
  <c r="E451" i="1"/>
  <c r="F450" i="1"/>
  <c r="G450" i="1" s="1"/>
  <c r="E450" i="1"/>
  <c r="F449" i="1"/>
  <c r="G449" i="1" s="1"/>
  <c r="E449" i="1"/>
  <c r="F448" i="1"/>
  <c r="E448" i="1"/>
  <c r="G448" i="1" s="1"/>
  <c r="F447" i="1"/>
  <c r="G447" i="1" s="1"/>
  <c r="E447" i="1"/>
  <c r="F446" i="1"/>
  <c r="E446" i="1"/>
  <c r="F445" i="1"/>
  <c r="G445" i="1" s="1"/>
  <c r="E445" i="1"/>
  <c r="F444" i="1"/>
  <c r="G444" i="1" s="1"/>
  <c r="E444" i="1"/>
  <c r="G443" i="1"/>
  <c r="F443" i="1"/>
  <c r="E443" i="1"/>
  <c r="F442" i="1"/>
  <c r="G442" i="1" s="1"/>
  <c r="E442" i="1"/>
  <c r="F441" i="1"/>
  <c r="E441" i="1"/>
  <c r="G441" i="1" s="1"/>
  <c r="F440" i="1"/>
  <c r="G440" i="1" s="1"/>
  <c r="E440" i="1"/>
  <c r="F439" i="1"/>
  <c r="E439" i="1"/>
  <c r="F438" i="1"/>
  <c r="G438" i="1" s="1"/>
  <c r="E438" i="1"/>
  <c r="F437" i="1"/>
  <c r="E437" i="1"/>
  <c r="G437" i="1" s="1"/>
  <c r="F436" i="1"/>
  <c r="G436" i="1" s="1"/>
  <c r="E436" i="1"/>
  <c r="F435" i="1"/>
  <c r="E435" i="1"/>
  <c r="F434" i="1"/>
  <c r="G434" i="1" s="1"/>
  <c r="E434" i="1"/>
  <c r="F433" i="1"/>
  <c r="G433" i="1" s="1"/>
  <c r="E433" i="1"/>
  <c r="F432" i="1"/>
  <c r="G432" i="1" s="1"/>
  <c r="E432" i="1"/>
  <c r="F431" i="1"/>
  <c r="E431" i="1"/>
  <c r="F430" i="1"/>
  <c r="G430" i="1" s="1"/>
  <c r="E430" i="1"/>
  <c r="F429" i="1"/>
  <c r="G429" i="1" s="1"/>
  <c r="E429" i="1"/>
  <c r="F428" i="1"/>
  <c r="G428" i="1" s="1"/>
  <c r="E428" i="1"/>
  <c r="G427" i="1"/>
  <c r="F427" i="1"/>
  <c r="E427" i="1"/>
  <c r="F426" i="1"/>
  <c r="G426" i="1" s="1"/>
  <c r="E426" i="1"/>
  <c r="F425" i="1"/>
  <c r="G425" i="1" s="1"/>
  <c r="E425" i="1"/>
  <c r="F424" i="1"/>
  <c r="G424" i="1" s="1"/>
  <c r="E424" i="1"/>
  <c r="G423" i="1"/>
  <c r="F423" i="1"/>
  <c r="E423" i="1"/>
  <c r="F422" i="1"/>
  <c r="E422" i="1"/>
  <c r="F421" i="1"/>
  <c r="G421" i="1" s="1"/>
  <c r="E421" i="1"/>
  <c r="G420" i="1"/>
  <c r="F420" i="1"/>
  <c r="E420" i="1"/>
  <c r="F419" i="1"/>
  <c r="G419" i="1" s="1"/>
  <c r="E419" i="1"/>
  <c r="F418" i="1"/>
  <c r="G418" i="1" s="1"/>
  <c r="E418" i="1"/>
  <c r="F417" i="1"/>
  <c r="E417" i="1"/>
  <c r="G417" i="1" s="1"/>
  <c r="F416" i="1"/>
  <c r="G416" i="1" s="1"/>
  <c r="E416" i="1"/>
  <c r="F415" i="1"/>
  <c r="E415" i="1"/>
  <c r="F414" i="1"/>
  <c r="E414" i="1"/>
  <c r="F413" i="1"/>
  <c r="G413" i="1" s="1"/>
  <c r="E413" i="1"/>
  <c r="F412" i="1"/>
  <c r="E412" i="1"/>
  <c r="G412" i="1" s="1"/>
  <c r="F411" i="1"/>
  <c r="G411" i="1" s="1"/>
  <c r="E411" i="1"/>
  <c r="F410" i="1"/>
  <c r="G410" i="1" s="1"/>
  <c r="E410" i="1"/>
  <c r="F409" i="1"/>
  <c r="G409" i="1" s="1"/>
  <c r="E409" i="1"/>
  <c r="F408" i="1"/>
  <c r="G408" i="1" s="1"/>
  <c r="E408" i="1"/>
  <c r="F407" i="1"/>
  <c r="G407" i="1" s="1"/>
  <c r="E407" i="1"/>
  <c r="F406" i="1"/>
  <c r="G406" i="1" s="1"/>
  <c r="E406" i="1"/>
  <c r="F405" i="1"/>
  <c r="G405" i="1" s="1"/>
  <c r="E405" i="1"/>
  <c r="F404" i="1"/>
  <c r="G404" i="1" s="1"/>
  <c r="E404" i="1"/>
  <c r="G403" i="1"/>
  <c r="F403" i="1"/>
  <c r="E403" i="1"/>
  <c r="F402" i="1"/>
  <c r="E402" i="1"/>
  <c r="F401" i="1"/>
  <c r="G401" i="1" s="1"/>
  <c r="E401" i="1"/>
  <c r="G400" i="1"/>
  <c r="F400" i="1"/>
  <c r="E400" i="1"/>
  <c r="F399" i="1"/>
  <c r="G399" i="1" s="1"/>
  <c r="E399" i="1"/>
  <c r="F398" i="1"/>
  <c r="G398" i="1" s="1"/>
  <c r="E398" i="1"/>
  <c r="F397" i="1"/>
  <c r="E397" i="1"/>
  <c r="G397" i="1" s="1"/>
  <c r="F396" i="1"/>
  <c r="G396" i="1" s="1"/>
  <c r="E396" i="1"/>
  <c r="F395" i="1"/>
  <c r="E395" i="1"/>
  <c r="F394" i="1"/>
  <c r="G394" i="1" s="1"/>
  <c r="E394" i="1"/>
  <c r="F393" i="1"/>
  <c r="E393" i="1"/>
  <c r="G392" i="1"/>
  <c r="F392" i="1"/>
  <c r="E392" i="1"/>
  <c r="G391" i="1"/>
  <c r="F391" i="1"/>
  <c r="E391" i="1"/>
  <c r="F390" i="1"/>
  <c r="G390" i="1" s="1"/>
  <c r="E390" i="1"/>
  <c r="F389" i="1"/>
  <c r="G389" i="1" s="1"/>
  <c r="E389" i="1"/>
  <c r="F388" i="1"/>
  <c r="G388" i="1" s="1"/>
  <c r="E388" i="1"/>
  <c r="F387" i="1"/>
  <c r="G387" i="1" s="1"/>
  <c r="E387" i="1"/>
  <c r="F386" i="1"/>
  <c r="G386" i="1" s="1"/>
  <c r="E386" i="1"/>
  <c r="F385" i="1"/>
  <c r="G385" i="1" s="1"/>
  <c r="E385" i="1"/>
  <c r="F384" i="1"/>
  <c r="G384" i="1" s="1"/>
  <c r="E384" i="1"/>
  <c r="G383" i="1"/>
  <c r="F383" i="1"/>
  <c r="E383" i="1"/>
  <c r="F382" i="1"/>
  <c r="E382" i="1"/>
  <c r="F381" i="1"/>
  <c r="G381" i="1" s="1"/>
  <c r="E381" i="1"/>
  <c r="G380" i="1"/>
  <c r="F380" i="1"/>
  <c r="E380" i="1"/>
  <c r="F379" i="1"/>
  <c r="G379" i="1" s="1"/>
  <c r="E379" i="1"/>
  <c r="F378" i="1"/>
  <c r="E378" i="1"/>
  <c r="G377" i="1"/>
  <c r="F377" i="1"/>
  <c r="E377" i="1"/>
  <c r="F376" i="1"/>
  <c r="G376" i="1" s="1"/>
  <c r="E376" i="1"/>
  <c r="F375" i="1"/>
  <c r="E375" i="1"/>
  <c r="F374" i="1"/>
  <c r="G374" i="1" s="1"/>
  <c r="E374" i="1"/>
  <c r="F373" i="1"/>
  <c r="E373" i="1"/>
  <c r="G372" i="1"/>
  <c r="F372" i="1"/>
  <c r="E372" i="1"/>
  <c r="F371" i="1"/>
  <c r="G371" i="1" s="1"/>
  <c r="E371" i="1"/>
  <c r="F370" i="1"/>
  <c r="G370" i="1" s="1"/>
  <c r="E370" i="1"/>
  <c r="F369" i="1"/>
  <c r="G369" i="1" s="1"/>
  <c r="E369" i="1"/>
  <c r="F368" i="1"/>
  <c r="E368" i="1"/>
  <c r="G368" i="1" s="1"/>
  <c r="F367" i="1"/>
  <c r="G367" i="1" s="1"/>
  <c r="E367" i="1"/>
  <c r="F366" i="1"/>
  <c r="E366" i="1"/>
  <c r="G365" i="1"/>
  <c r="F365" i="1"/>
  <c r="E365" i="1"/>
  <c r="F364" i="1"/>
  <c r="G364" i="1" s="1"/>
  <c r="E364" i="1"/>
  <c r="G363" i="1"/>
  <c r="F363" i="1"/>
  <c r="E363" i="1"/>
  <c r="F362" i="1"/>
  <c r="G362" i="1" s="1"/>
  <c r="E362" i="1"/>
  <c r="F361" i="1"/>
  <c r="E361" i="1"/>
  <c r="G361" i="1" s="1"/>
  <c r="F360" i="1"/>
  <c r="G360" i="1" s="1"/>
  <c r="E360" i="1"/>
  <c r="F359" i="1"/>
  <c r="E359" i="1"/>
  <c r="F358" i="1"/>
  <c r="G358" i="1" s="1"/>
  <c r="E358" i="1"/>
  <c r="G357" i="1"/>
  <c r="F357" i="1"/>
  <c r="E357" i="1"/>
  <c r="F356" i="1"/>
  <c r="G356" i="1" s="1"/>
  <c r="E356" i="1"/>
  <c r="F355" i="1"/>
  <c r="E355" i="1"/>
  <c r="F354" i="1"/>
  <c r="G354" i="1" s="1"/>
  <c r="E354" i="1"/>
  <c r="F353" i="1"/>
  <c r="G353" i="1" s="1"/>
  <c r="E353" i="1"/>
  <c r="F352" i="1"/>
  <c r="G352" i="1" s="1"/>
  <c r="E352" i="1"/>
  <c r="G351" i="1"/>
  <c r="F351" i="1"/>
  <c r="E351" i="1"/>
  <c r="F350" i="1"/>
  <c r="G350" i="1" s="1"/>
  <c r="E350" i="1"/>
  <c r="F349" i="1"/>
  <c r="G349" i="1" s="1"/>
  <c r="E349" i="1"/>
  <c r="F348" i="1"/>
  <c r="G348" i="1" s="1"/>
  <c r="E348" i="1"/>
  <c r="G347" i="1"/>
  <c r="F347" i="1"/>
  <c r="E347" i="1"/>
  <c r="F346" i="1"/>
  <c r="G346" i="1" s="1"/>
  <c r="E346" i="1"/>
  <c r="F345" i="1"/>
  <c r="G345" i="1" s="1"/>
  <c r="E345" i="1"/>
  <c r="F344" i="1"/>
  <c r="G344" i="1" s="1"/>
  <c r="E344" i="1"/>
  <c r="G343" i="1"/>
  <c r="F343" i="1"/>
  <c r="E343" i="1"/>
  <c r="F342" i="1"/>
  <c r="E342" i="1"/>
  <c r="F341" i="1"/>
  <c r="G341" i="1" s="1"/>
  <c r="E341" i="1"/>
  <c r="G340" i="1"/>
  <c r="F340" i="1"/>
  <c r="E340" i="1"/>
  <c r="F339" i="1"/>
  <c r="G339" i="1" s="1"/>
  <c r="E339" i="1"/>
  <c r="F338" i="1"/>
  <c r="G338" i="1" s="1"/>
  <c r="E338" i="1"/>
  <c r="F337" i="1"/>
  <c r="E337" i="1"/>
  <c r="G337" i="1" s="1"/>
  <c r="F336" i="1"/>
  <c r="G336" i="1" s="1"/>
  <c r="E336" i="1"/>
  <c r="F335" i="1"/>
  <c r="G335" i="1" s="1"/>
  <c r="E335" i="1"/>
  <c r="G334" i="1"/>
  <c r="F334" i="1"/>
  <c r="E334" i="1"/>
  <c r="F333" i="1"/>
  <c r="G333" i="1" s="1"/>
  <c r="E333" i="1"/>
  <c r="F332" i="1"/>
  <c r="E332" i="1"/>
  <c r="G332" i="1" s="1"/>
  <c r="F331" i="1"/>
  <c r="G331" i="1" s="1"/>
  <c r="E331" i="1"/>
  <c r="F330" i="1"/>
  <c r="G330" i="1" s="1"/>
  <c r="E330" i="1"/>
  <c r="F329" i="1"/>
  <c r="G329" i="1" s="1"/>
  <c r="E329" i="1"/>
  <c r="F328" i="1"/>
  <c r="G328" i="1" s="1"/>
  <c r="E328" i="1"/>
  <c r="F327" i="1"/>
  <c r="G327" i="1" s="1"/>
  <c r="E327" i="1"/>
  <c r="G326" i="1"/>
  <c r="F326" i="1"/>
  <c r="E326" i="1"/>
  <c r="F325" i="1"/>
  <c r="G325" i="1" s="1"/>
  <c r="E325" i="1"/>
  <c r="F324" i="1"/>
  <c r="G324" i="1" s="1"/>
  <c r="E324" i="1"/>
  <c r="G323" i="1"/>
  <c r="F323" i="1"/>
  <c r="E323" i="1"/>
  <c r="F322" i="1"/>
  <c r="E322" i="1"/>
  <c r="F321" i="1"/>
  <c r="G321" i="1" s="1"/>
  <c r="E321" i="1"/>
  <c r="F320" i="1"/>
  <c r="E320" i="1"/>
  <c r="F319" i="1"/>
  <c r="G319" i="1" s="1"/>
  <c r="E319" i="1"/>
  <c r="F318" i="1"/>
  <c r="G318" i="1" s="1"/>
  <c r="E318" i="1"/>
  <c r="F317" i="1"/>
  <c r="E317" i="1"/>
  <c r="G317" i="1" s="1"/>
  <c r="F316" i="1"/>
  <c r="G316" i="1" s="1"/>
  <c r="E316" i="1"/>
  <c r="F315" i="1"/>
  <c r="E315" i="1"/>
  <c r="F314" i="1"/>
  <c r="G314" i="1" s="1"/>
  <c r="E314" i="1"/>
  <c r="F313" i="1"/>
  <c r="G313" i="1" s="1"/>
  <c r="E313" i="1"/>
  <c r="F312" i="1"/>
  <c r="E312" i="1"/>
  <c r="G311" i="1"/>
  <c r="F311" i="1"/>
  <c r="E311" i="1"/>
  <c r="F310" i="1"/>
  <c r="G310" i="1" s="1"/>
  <c r="E310" i="1"/>
  <c r="F309" i="1"/>
  <c r="G309" i="1" s="1"/>
  <c r="E309" i="1"/>
  <c r="F308" i="1"/>
  <c r="G308" i="1" s="1"/>
  <c r="E308" i="1"/>
  <c r="F307" i="1"/>
  <c r="G307" i="1" s="1"/>
  <c r="E307" i="1"/>
  <c r="F306" i="1"/>
  <c r="G306" i="1" s="1"/>
  <c r="E306" i="1"/>
  <c r="F305" i="1"/>
  <c r="G305" i="1" s="1"/>
  <c r="E305" i="1"/>
  <c r="F304" i="1"/>
  <c r="G304" i="1" s="1"/>
  <c r="E304" i="1"/>
  <c r="G303" i="1"/>
  <c r="F303" i="1"/>
  <c r="E303" i="1"/>
  <c r="F302" i="1"/>
  <c r="E302" i="1"/>
  <c r="F301" i="1"/>
  <c r="G301" i="1" s="1"/>
  <c r="E301" i="1"/>
  <c r="F300" i="1"/>
  <c r="G300" i="1" s="1"/>
  <c r="E300" i="1"/>
  <c r="F299" i="1"/>
  <c r="G299" i="1" s="1"/>
  <c r="E299" i="1"/>
  <c r="F298" i="1"/>
  <c r="G298" i="1" s="1"/>
  <c r="E298" i="1"/>
  <c r="G297" i="1"/>
  <c r="F297" i="1"/>
  <c r="E297" i="1"/>
  <c r="F296" i="1"/>
  <c r="G296" i="1" s="1"/>
  <c r="E296" i="1"/>
  <c r="F295" i="1"/>
  <c r="E295" i="1"/>
  <c r="F294" i="1"/>
  <c r="G294" i="1" s="1"/>
  <c r="E294" i="1"/>
  <c r="F293" i="1"/>
  <c r="E293" i="1"/>
  <c r="F292" i="1"/>
  <c r="E292" i="1"/>
  <c r="G291" i="1"/>
  <c r="F291" i="1"/>
  <c r="E291" i="1"/>
  <c r="F290" i="1"/>
  <c r="G290" i="1" s="1"/>
  <c r="E290" i="1"/>
  <c r="F289" i="1"/>
  <c r="G289" i="1" s="1"/>
  <c r="E289" i="1"/>
  <c r="F288" i="1"/>
  <c r="E288" i="1"/>
  <c r="G288" i="1" s="1"/>
  <c r="F287" i="1"/>
  <c r="G287" i="1" s="1"/>
  <c r="E287" i="1"/>
  <c r="F286" i="1"/>
  <c r="G286" i="1" s="1"/>
  <c r="E286" i="1"/>
  <c r="F285" i="1"/>
  <c r="G285" i="1" s="1"/>
  <c r="E285" i="1"/>
  <c r="F284" i="1"/>
  <c r="G284" i="1" s="1"/>
  <c r="E284" i="1"/>
  <c r="G283" i="1"/>
  <c r="F283" i="1"/>
  <c r="E283" i="1"/>
  <c r="F282" i="1"/>
  <c r="G282" i="1" s="1"/>
  <c r="E282" i="1"/>
  <c r="F281" i="1"/>
  <c r="E281" i="1"/>
  <c r="G281" i="1" s="1"/>
  <c r="F280" i="1"/>
  <c r="G280" i="1" s="1"/>
  <c r="E280" i="1"/>
  <c r="F279" i="1"/>
  <c r="E279" i="1"/>
  <c r="F278" i="1"/>
  <c r="G278" i="1" s="1"/>
  <c r="E278" i="1"/>
  <c r="F277" i="1"/>
  <c r="E277" i="1"/>
  <c r="G277" i="1" s="1"/>
  <c r="F276" i="1"/>
  <c r="G276" i="1" s="1"/>
  <c r="E276" i="1"/>
  <c r="F275" i="1"/>
  <c r="E275" i="1"/>
  <c r="F274" i="1"/>
  <c r="G274" i="1" s="1"/>
  <c r="E274" i="1"/>
  <c r="F273" i="1"/>
  <c r="G273" i="1" s="1"/>
  <c r="E273" i="1"/>
  <c r="F272" i="1"/>
  <c r="G272" i="1" s="1"/>
  <c r="E272" i="1"/>
  <c r="F271" i="1"/>
  <c r="E271" i="1"/>
  <c r="F270" i="1"/>
  <c r="G270" i="1" s="1"/>
  <c r="E270" i="1"/>
  <c r="F269" i="1"/>
  <c r="G269" i="1" s="1"/>
  <c r="E269" i="1"/>
  <c r="F268" i="1"/>
  <c r="G268" i="1" s="1"/>
  <c r="E268" i="1"/>
  <c r="G267" i="1"/>
  <c r="F267" i="1"/>
  <c r="E267" i="1"/>
  <c r="F266" i="1"/>
  <c r="G266" i="1" s="1"/>
  <c r="E266" i="1"/>
  <c r="F265" i="1"/>
  <c r="G265" i="1" s="1"/>
  <c r="E265" i="1"/>
  <c r="F264" i="1"/>
  <c r="G264" i="1" s="1"/>
  <c r="E264" i="1"/>
  <c r="G263" i="1"/>
  <c r="F263" i="1"/>
  <c r="E263" i="1"/>
  <c r="F262" i="1"/>
  <c r="E262" i="1"/>
  <c r="F261" i="1"/>
  <c r="G261" i="1" s="1"/>
  <c r="E261" i="1"/>
  <c r="G260" i="1"/>
  <c r="F260" i="1"/>
  <c r="E260" i="1"/>
  <c r="F259" i="1"/>
  <c r="G259" i="1" s="1"/>
  <c r="E259" i="1"/>
  <c r="F258" i="1"/>
  <c r="G258" i="1" s="1"/>
  <c r="E258" i="1"/>
  <c r="F257" i="1"/>
  <c r="E257" i="1"/>
  <c r="G257" i="1" s="1"/>
  <c r="F256" i="1"/>
  <c r="G256" i="1" s="1"/>
  <c r="E256" i="1"/>
  <c r="F255" i="1"/>
  <c r="E255" i="1"/>
  <c r="F254" i="1"/>
  <c r="E254" i="1"/>
  <c r="F253" i="1"/>
  <c r="G253" i="1" s="1"/>
  <c r="E253" i="1"/>
  <c r="F252" i="1"/>
  <c r="E252" i="1"/>
  <c r="G252" i="1" s="1"/>
  <c r="F251" i="1"/>
  <c r="G251" i="1" s="1"/>
  <c r="E251" i="1"/>
  <c r="F250" i="1"/>
  <c r="G250" i="1" s="1"/>
  <c r="E250" i="1"/>
  <c r="F249" i="1"/>
  <c r="G249" i="1" s="1"/>
  <c r="E249" i="1"/>
  <c r="F248" i="1"/>
  <c r="G248" i="1" s="1"/>
  <c r="E248" i="1"/>
  <c r="F247" i="1"/>
  <c r="G247" i="1" s="1"/>
  <c r="E247" i="1"/>
  <c r="F246" i="1"/>
  <c r="E246" i="1"/>
  <c r="F245" i="1"/>
  <c r="G245" i="1" s="1"/>
  <c r="E245" i="1"/>
  <c r="F244" i="1"/>
  <c r="G244" i="1" s="1"/>
  <c r="E244" i="1"/>
  <c r="G243" i="1"/>
  <c r="F243" i="1"/>
  <c r="E243" i="1"/>
  <c r="F242" i="1"/>
  <c r="E242" i="1"/>
  <c r="F241" i="1"/>
  <c r="G241" i="1" s="1"/>
  <c r="E241" i="1"/>
  <c r="F240" i="1"/>
  <c r="G240" i="1" s="1"/>
  <c r="E240" i="1"/>
  <c r="F239" i="1"/>
  <c r="G239" i="1" s="1"/>
  <c r="E239" i="1"/>
  <c r="F238" i="1"/>
  <c r="G238" i="1" s="1"/>
  <c r="E238" i="1"/>
  <c r="F237" i="1"/>
  <c r="E237" i="1"/>
  <c r="G237" i="1" s="1"/>
  <c r="F236" i="1"/>
  <c r="G236" i="1" s="1"/>
  <c r="E236" i="1"/>
  <c r="F235" i="1"/>
  <c r="E235" i="1"/>
  <c r="F234" i="1"/>
  <c r="G234" i="1" s="1"/>
  <c r="E234" i="1"/>
  <c r="F233" i="1"/>
  <c r="G233" i="1" s="1"/>
  <c r="E233" i="1"/>
  <c r="G232" i="1"/>
  <c r="F232" i="1"/>
  <c r="E232" i="1"/>
  <c r="G231" i="1"/>
  <c r="F231" i="1"/>
  <c r="E231" i="1"/>
  <c r="F230" i="1"/>
  <c r="G230" i="1" s="1"/>
  <c r="E230" i="1"/>
  <c r="F229" i="1"/>
  <c r="G229" i="1" s="1"/>
  <c r="E229" i="1"/>
  <c r="F228" i="1"/>
  <c r="G228" i="1" s="1"/>
  <c r="E228" i="1"/>
  <c r="F227" i="1"/>
  <c r="G227" i="1" s="1"/>
  <c r="E227" i="1"/>
  <c r="F226" i="1"/>
  <c r="E226" i="1"/>
  <c r="F225" i="1"/>
  <c r="G225" i="1" s="1"/>
  <c r="E225" i="1"/>
  <c r="G224" i="1"/>
  <c r="F224" i="1"/>
  <c r="E224" i="1"/>
  <c r="G223" i="1"/>
  <c r="F223" i="1"/>
  <c r="E223" i="1"/>
  <c r="F222" i="1"/>
  <c r="E222" i="1"/>
  <c r="F221" i="1"/>
  <c r="G221" i="1" s="1"/>
  <c r="E221" i="1"/>
  <c r="F220" i="1"/>
  <c r="G220" i="1" s="1"/>
  <c r="E220" i="1"/>
  <c r="F219" i="1"/>
  <c r="G219" i="1" s="1"/>
  <c r="E219" i="1"/>
  <c r="F218" i="1"/>
  <c r="G218" i="1" s="1"/>
  <c r="E218" i="1"/>
  <c r="G217" i="1"/>
  <c r="F217" i="1"/>
  <c r="E217" i="1"/>
  <c r="F216" i="1"/>
  <c r="G216" i="1" s="1"/>
  <c r="E216" i="1"/>
  <c r="F215" i="1"/>
  <c r="E215" i="1"/>
  <c r="F214" i="1"/>
  <c r="G214" i="1" s="1"/>
  <c r="E214" i="1"/>
  <c r="F213" i="1"/>
  <c r="E213" i="1"/>
  <c r="F212" i="1"/>
  <c r="G212" i="1" s="1"/>
  <c r="E212" i="1"/>
  <c r="F211" i="1"/>
  <c r="G211" i="1" s="1"/>
  <c r="E211" i="1"/>
  <c r="F210" i="1"/>
  <c r="G210" i="1" s="1"/>
  <c r="E210" i="1"/>
  <c r="F209" i="1"/>
  <c r="G209" i="1" s="1"/>
  <c r="E209" i="1"/>
  <c r="F208" i="1"/>
  <c r="E208" i="1"/>
  <c r="G208" i="1" s="1"/>
  <c r="F207" i="1"/>
  <c r="G207" i="1" s="1"/>
  <c r="E207" i="1"/>
  <c r="F206" i="1"/>
  <c r="E206" i="1"/>
  <c r="F205" i="1"/>
  <c r="G205" i="1" s="1"/>
  <c r="E205" i="1"/>
  <c r="G204" i="1"/>
  <c r="F204" i="1"/>
  <c r="E204" i="1"/>
  <c r="G203" i="1"/>
  <c r="F203" i="1"/>
  <c r="E203" i="1"/>
  <c r="F202" i="1"/>
  <c r="G202" i="1" s="1"/>
  <c r="E202" i="1"/>
  <c r="F201" i="1"/>
  <c r="E201" i="1"/>
  <c r="G201" i="1" s="1"/>
  <c r="F200" i="1"/>
  <c r="G200" i="1" s="1"/>
  <c r="E200" i="1"/>
  <c r="F199" i="1"/>
  <c r="E199" i="1"/>
  <c r="F198" i="1"/>
  <c r="G198" i="1" s="1"/>
  <c r="E198" i="1"/>
  <c r="G197" i="1"/>
  <c r="F197" i="1"/>
  <c r="E197" i="1"/>
  <c r="F196" i="1"/>
  <c r="G196" i="1" s="1"/>
  <c r="E196" i="1"/>
  <c r="F195" i="1"/>
  <c r="E195" i="1"/>
  <c r="F194" i="1"/>
  <c r="G194" i="1" s="1"/>
  <c r="E194" i="1"/>
  <c r="F193" i="1"/>
  <c r="G193" i="1" s="1"/>
  <c r="E193" i="1"/>
  <c r="F192" i="1"/>
  <c r="G192" i="1" s="1"/>
  <c r="E192" i="1"/>
  <c r="F191" i="1"/>
  <c r="G191" i="1" s="1"/>
  <c r="E191" i="1"/>
  <c r="F190" i="1"/>
  <c r="G190" i="1" s="1"/>
  <c r="E190" i="1"/>
  <c r="F189" i="1"/>
  <c r="E189" i="1"/>
  <c r="G188" i="1"/>
  <c r="F188" i="1"/>
  <c r="E188" i="1"/>
  <c r="G187" i="1"/>
  <c r="F187" i="1"/>
  <c r="E187" i="1"/>
  <c r="F186" i="1"/>
  <c r="G186" i="1" s="1"/>
  <c r="E186" i="1"/>
  <c r="F185" i="1"/>
  <c r="G185" i="1" s="1"/>
  <c r="E185" i="1"/>
  <c r="F184" i="1"/>
  <c r="G184" i="1" s="1"/>
  <c r="E184" i="1"/>
  <c r="G183" i="1"/>
  <c r="F183" i="1"/>
  <c r="E183" i="1"/>
  <c r="F182" i="1"/>
  <c r="E182" i="1"/>
  <c r="F181" i="1"/>
  <c r="G181" i="1" s="1"/>
  <c r="E181" i="1"/>
  <c r="G180" i="1"/>
  <c r="F180" i="1"/>
  <c r="E180" i="1"/>
  <c r="F179" i="1"/>
  <c r="G179" i="1" s="1"/>
  <c r="E179" i="1"/>
  <c r="F178" i="1"/>
  <c r="G178" i="1" s="1"/>
  <c r="E178" i="1"/>
  <c r="F177" i="1"/>
  <c r="E177" i="1"/>
  <c r="G177" i="1" s="1"/>
  <c r="F176" i="1"/>
  <c r="G176" i="1" s="1"/>
  <c r="E176" i="1"/>
  <c r="F175" i="1"/>
  <c r="G175" i="1" s="1"/>
  <c r="E175" i="1"/>
  <c r="G174" i="1"/>
  <c r="F174" i="1"/>
  <c r="E174" i="1"/>
  <c r="G173" i="1"/>
  <c r="F173" i="1"/>
  <c r="E173" i="1"/>
  <c r="F172" i="1"/>
  <c r="G172" i="1" s="1"/>
  <c r="E172" i="1"/>
  <c r="F171" i="1"/>
  <c r="G171" i="1" s="1"/>
  <c r="E171" i="1"/>
  <c r="F170" i="1"/>
  <c r="G170" i="1" s="1"/>
  <c r="E170" i="1"/>
  <c r="F169" i="1"/>
  <c r="E169" i="1"/>
  <c r="F168" i="1"/>
  <c r="E168" i="1"/>
  <c r="G167" i="1"/>
  <c r="F167" i="1"/>
  <c r="E167" i="1"/>
  <c r="G166" i="1"/>
  <c r="F166" i="1"/>
  <c r="E166" i="1"/>
  <c r="F165" i="1"/>
  <c r="E165" i="1"/>
  <c r="G165" i="1" s="1"/>
  <c r="F164" i="1"/>
  <c r="G164" i="1" s="1"/>
  <c r="E164" i="1"/>
  <c r="G163" i="1"/>
  <c r="F163" i="1"/>
  <c r="E163" i="1"/>
  <c r="F162" i="1"/>
  <c r="E162" i="1"/>
  <c r="F161" i="1"/>
  <c r="G161" i="1" s="1"/>
  <c r="E161" i="1"/>
  <c r="F160" i="1"/>
  <c r="E160" i="1"/>
  <c r="F159" i="1"/>
  <c r="G159" i="1" s="1"/>
  <c r="E159" i="1"/>
  <c r="F158" i="1"/>
  <c r="E158" i="1"/>
  <c r="G158" i="1" s="1"/>
  <c r="F157" i="1"/>
  <c r="E157" i="1"/>
  <c r="G157" i="1" s="1"/>
  <c r="F156" i="1"/>
  <c r="G156" i="1" s="1"/>
  <c r="E156" i="1"/>
  <c r="F155" i="1"/>
  <c r="G155" i="1" s="1"/>
  <c r="E155" i="1"/>
  <c r="F154" i="1"/>
  <c r="G154" i="1" s="1"/>
  <c r="E154" i="1"/>
  <c r="F153" i="1"/>
  <c r="G153" i="1" s="1"/>
  <c r="E153" i="1"/>
  <c r="F152" i="1"/>
  <c r="G152" i="1" s="1"/>
  <c r="E152" i="1"/>
  <c r="F151" i="1"/>
  <c r="E151" i="1"/>
  <c r="G151" i="1" s="1"/>
  <c r="F150" i="1"/>
  <c r="G150" i="1" s="1"/>
  <c r="E150" i="1"/>
  <c r="F149" i="1"/>
  <c r="E149" i="1"/>
  <c r="F148" i="1"/>
  <c r="E148" i="1"/>
  <c r="F147" i="1"/>
  <c r="G147" i="1" s="1"/>
  <c r="E147" i="1"/>
  <c r="F146" i="1"/>
  <c r="G146" i="1" s="1"/>
  <c r="E146" i="1"/>
  <c r="F145" i="1"/>
  <c r="G145" i="1" s="1"/>
  <c r="E145" i="1"/>
  <c r="F144" i="1"/>
  <c r="G144" i="1" s="1"/>
  <c r="E144" i="1"/>
  <c r="G143" i="1"/>
  <c r="F143" i="1"/>
  <c r="E143" i="1"/>
  <c r="F142" i="1"/>
  <c r="E142" i="1"/>
  <c r="F141" i="1"/>
  <c r="G141" i="1" s="1"/>
  <c r="E141" i="1"/>
  <c r="F140" i="1"/>
  <c r="G140" i="1" s="1"/>
  <c r="E140" i="1"/>
  <c r="F139" i="1"/>
  <c r="G139" i="1" s="1"/>
  <c r="E139" i="1"/>
  <c r="F138" i="1"/>
  <c r="G138" i="1" s="1"/>
  <c r="E138" i="1"/>
  <c r="F137" i="1"/>
  <c r="E137" i="1"/>
  <c r="G137" i="1" s="1"/>
  <c r="F136" i="1"/>
  <c r="G136" i="1" s="1"/>
  <c r="E136" i="1"/>
  <c r="F135" i="1"/>
  <c r="G135" i="1" s="1"/>
  <c r="E135" i="1"/>
  <c r="F134" i="1"/>
  <c r="G134" i="1" s="1"/>
  <c r="E134" i="1"/>
  <c r="F133" i="1"/>
  <c r="E133" i="1"/>
  <c r="F132" i="1"/>
  <c r="G132" i="1" s="1"/>
  <c r="E132" i="1"/>
  <c r="F131" i="1"/>
  <c r="G131" i="1" s="1"/>
  <c r="E131" i="1"/>
  <c r="F130" i="1"/>
  <c r="G130" i="1" s="1"/>
  <c r="E130" i="1"/>
  <c r="F129" i="1"/>
  <c r="E129" i="1"/>
  <c r="F128" i="1"/>
  <c r="G128" i="1" s="1"/>
  <c r="E128" i="1"/>
  <c r="F127" i="1"/>
  <c r="G127" i="1" s="1"/>
  <c r="E127" i="1"/>
  <c r="F126" i="1"/>
  <c r="G126" i="1" s="1"/>
  <c r="E126" i="1"/>
  <c r="F125" i="1"/>
  <c r="E125" i="1"/>
  <c r="F124" i="1"/>
  <c r="G124" i="1" s="1"/>
  <c r="E124" i="1"/>
  <c r="G123" i="1"/>
  <c r="F123" i="1"/>
  <c r="E123" i="1"/>
  <c r="F122" i="1"/>
  <c r="E122" i="1"/>
  <c r="F121" i="1"/>
  <c r="G121" i="1" s="1"/>
  <c r="E121" i="1"/>
  <c r="F120" i="1"/>
  <c r="E120" i="1"/>
  <c r="G119" i="1"/>
  <c r="F119" i="1"/>
  <c r="E119" i="1"/>
  <c r="F118" i="1"/>
  <c r="G118" i="1" s="1"/>
  <c r="E118" i="1"/>
  <c r="F117" i="1"/>
  <c r="E117" i="1"/>
  <c r="G117" i="1" s="1"/>
  <c r="F116" i="1"/>
  <c r="G116" i="1" s="1"/>
  <c r="E116" i="1"/>
  <c r="F115" i="1"/>
  <c r="E115" i="1"/>
  <c r="G115" i="1" s="1"/>
  <c r="F114" i="1"/>
  <c r="G114" i="1" s="1"/>
  <c r="E114" i="1"/>
  <c r="F113" i="1"/>
  <c r="E113" i="1"/>
  <c r="F112" i="1"/>
  <c r="G112" i="1" s="1"/>
  <c r="E112" i="1"/>
  <c r="G111" i="1"/>
  <c r="F111" i="1"/>
  <c r="E111" i="1"/>
  <c r="F110" i="1"/>
  <c r="G110" i="1" s="1"/>
  <c r="E110" i="1"/>
  <c r="F109" i="1"/>
  <c r="E109" i="1"/>
  <c r="F108" i="1"/>
  <c r="G108" i="1" s="1"/>
  <c r="E108" i="1"/>
  <c r="F107" i="1"/>
  <c r="G107" i="1" s="1"/>
  <c r="E107" i="1"/>
  <c r="F106" i="1"/>
  <c r="E106" i="1"/>
  <c r="F105" i="1"/>
  <c r="G105" i="1" s="1"/>
  <c r="E105" i="1"/>
  <c r="F104" i="1"/>
  <c r="G104" i="1" s="1"/>
  <c r="E104" i="1"/>
  <c r="G103" i="1"/>
  <c r="F103" i="1"/>
  <c r="E103" i="1"/>
  <c r="F102" i="1"/>
  <c r="E102" i="1"/>
  <c r="F101" i="1"/>
  <c r="G101" i="1" s="1"/>
  <c r="E101" i="1"/>
  <c r="F100" i="1"/>
  <c r="G100" i="1" s="1"/>
  <c r="E100" i="1"/>
  <c r="F99" i="1"/>
  <c r="E99" i="1"/>
  <c r="F98" i="1"/>
  <c r="G98" i="1" s="1"/>
  <c r="E98" i="1"/>
  <c r="F97" i="1"/>
  <c r="E97" i="1"/>
  <c r="G97" i="1" s="1"/>
  <c r="F96" i="1"/>
  <c r="G96" i="1" s="1"/>
  <c r="E96" i="1"/>
  <c r="F95" i="1"/>
  <c r="G95" i="1" s="1"/>
  <c r="E95" i="1"/>
  <c r="F94" i="1"/>
  <c r="G94" i="1" s="1"/>
  <c r="E94" i="1"/>
  <c r="F93" i="1"/>
  <c r="G93" i="1" s="1"/>
  <c r="E93" i="1"/>
  <c r="F92" i="1"/>
  <c r="E92" i="1"/>
  <c r="G91" i="1"/>
  <c r="F91" i="1"/>
  <c r="E91" i="1"/>
  <c r="F90" i="1"/>
  <c r="G90" i="1" s="1"/>
  <c r="E90" i="1"/>
  <c r="F89" i="1"/>
  <c r="E89" i="1"/>
  <c r="F88" i="1"/>
  <c r="E88" i="1"/>
  <c r="G87" i="1"/>
  <c r="F87" i="1"/>
  <c r="E87" i="1"/>
  <c r="F86" i="1"/>
  <c r="G86" i="1" s="1"/>
  <c r="E86" i="1"/>
  <c r="F85" i="1"/>
  <c r="G85" i="1" s="1"/>
  <c r="E85" i="1"/>
  <c r="F84" i="1"/>
  <c r="G84" i="1" s="1"/>
  <c r="E84" i="1"/>
  <c r="G83" i="1"/>
  <c r="F83" i="1"/>
  <c r="E83" i="1"/>
  <c r="F82" i="1"/>
  <c r="E82" i="1"/>
  <c r="F81" i="1"/>
  <c r="G81" i="1" s="1"/>
  <c r="E81" i="1"/>
  <c r="G80" i="1"/>
  <c r="F80" i="1"/>
  <c r="E80" i="1"/>
  <c r="F79" i="1"/>
  <c r="G79" i="1" s="1"/>
  <c r="E79" i="1"/>
  <c r="F78" i="1"/>
  <c r="G78" i="1" s="1"/>
  <c r="E78" i="1"/>
  <c r="F77" i="1"/>
  <c r="E77" i="1"/>
  <c r="G77" i="1" s="1"/>
  <c r="F76" i="1"/>
  <c r="G76" i="1" s="1"/>
  <c r="E76" i="1"/>
  <c r="F75" i="1"/>
  <c r="G75" i="1" s="1"/>
  <c r="E75" i="1"/>
  <c r="F74" i="1"/>
  <c r="G74" i="1" s="1"/>
  <c r="E74" i="1"/>
  <c r="G73" i="1"/>
  <c r="F73" i="1"/>
  <c r="E73" i="1"/>
  <c r="F72" i="1"/>
  <c r="G72" i="1" s="1"/>
  <c r="E72" i="1"/>
  <c r="F71" i="1"/>
  <c r="G71" i="1" s="1"/>
  <c r="E71" i="1"/>
  <c r="F70" i="1"/>
  <c r="G70" i="1" s="1"/>
  <c r="E70" i="1"/>
  <c r="F69" i="1"/>
  <c r="E69" i="1"/>
  <c r="F68" i="1"/>
  <c r="E68" i="1"/>
  <c r="F67" i="1"/>
  <c r="G67" i="1" s="1"/>
  <c r="E67" i="1"/>
  <c r="F66" i="1"/>
  <c r="G66" i="1" s="1"/>
  <c r="E66" i="1"/>
  <c r="F65" i="1"/>
  <c r="E65" i="1"/>
  <c r="G65" i="1" s="1"/>
  <c r="F64" i="1"/>
  <c r="G64" i="1" s="1"/>
  <c r="E64" i="1"/>
  <c r="G63" i="1"/>
  <c r="F63" i="1"/>
  <c r="E63" i="1"/>
  <c r="F62" i="1"/>
  <c r="G62" i="1" s="1"/>
  <c r="E62" i="1"/>
  <c r="F61" i="1"/>
  <c r="G61" i="1" s="1"/>
  <c r="E61" i="1"/>
  <c r="F60" i="1"/>
  <c r="E60" i="1"/>
  <c r="F59" i="1"/>
  <c r="G59" i="1" s="1"/>
  <c r="E59" i="1"/>
  <c r="F58" i="1"/>
  <c r="E58" i="1"/>
  <c r="G58" i="1" s="1"/>
  <c r="F57" i="1"/>
  <c r="E57" i="1"/>
  <c r="G57" i="1" s="1"/>
  <c r="F56" i="1"/>
  <c r="G56" i="1" s="1"/>
  <c r="E56" i="1"/>
  <c r="F55" i="1"/>
  <c r="G55" i="1" s="1"/>
  <c r="E55" i="1"/>
  <c r="G54" i="1"/>
  <c r="F54" i="1"/>
  <c r="E54" i="1"/>
  <c r="F53" i="1"/>
  <c r="G53" i="1" s="1"/>
  <c r="E53" i="1"/>
  <c r="G52" i="1"/>
  <c r="F52" i="1"/>
  <c r="E52" i="1"/>
  <c r="F51" i="1"/>
  <c r="E51" i="1"/>
  <c r="G51" i="1" s="1"/>
  <c r="F50" i="1"/>
  <c r="G50" i="1" s="1"/>
  <c r="E50" i="1"/>
  <c r="F49" i="1"/>
  <c r="E49" i="1"/>
  <c r="F48" i="1"/>
  <c r="E48" i="1"/>
  <c r="G47" i="1"/>
  <c r="F47" i="1"/>
  <c r="E47" i="1"/>
  <c r="F46" i="1"/>
  <c r="G46" i="1" s="1"/>
  <c r="E46" i="1"/>
  <c r="F45" i="1"/>
  <c r="E45" i="1"/>
  <c r="F44" i="1"/>
  <c r="G44" i="1" s="1"/>
  <c r="E44" i="1"/>
  <c r="G43" i="1"/>
  <c r="F43" i="1"/>
  <c r="E43" i="1"/>
  <c r="F42" i="1"/>
  <c r="E42" i="1"/>
  <c r="F41" i="1"/>
  <c r="E41" i="1"/>
  <c r="F40" i="1"/>
  <c r="G40" i="1" s="1"/>
  <c r="E40" i="1"/>
  <c r="G39" i="1"/>
  <c r="F39" i="1"/>
  <c r="E39" i="1"/>
  <c r="F38" i="1"/>
  <c r="G38" i="1" s="1"/>
  <c r="E38" i="1"/>
  <c r="F37" i="1"/>
  <c r="E37" i="1"/>
  <c r="G37" i="1" s="1"/>
  <c r="F36" i="1"/>
  <c r="G36" i="1" s="1"/>
  <c r="E36" i="1"/>
  <c r="F35" i="1"/>
  <c r="G35" i="1" s="1"/>
  <c r="E35" i="1"/>
  <c r="F34" i="1"/>
  <c r="G34" i="1" s="1"/>
  <c r="E34" i="1"/>
  <c r="F33" i="1"/>
  <c r="E33" i="1"/>
  <c r="F32" i="1"/>
  <c r="G32" i="1" s="1"/>
  <c r="E32" i="1"/>
  <c r="F31" i="1"/>
  <c r="G31" i="1" s="1"/>
  <c r="E31" i="1"/>
  <c r="F30" i="1"/>
  <c r="G30" i="1" s="1"/>
  <c r="E30" i="1"/>
  <c r="F29" i="1"/>
  <c r="E29" i="1"/>
  <c r="F28" i="1"/>
  <c r="G28" i="1" s="1"/>
  <c r="E28" i="1"/>
  <c r="F27" i="1"/>
  <c r="E27" i="1"/>
  <c r="F26" i="1"/>
  <c r="G26" i="1" s="1"/>
  <c r="E26" i="1"/>
  <c r="F25" i="1"/>
  <c r="G25" i="1" s="1"/>
  <c r="E25" i="1"/>
  <c r="F24" i="1"/>
  <c r="G24" i="1" s="1"/>
  <c r="E24" i="1"/>
  <c r="G23" i="1"/>
  <c r="F23" i="1"/>
  <c r="E23" i="1"/>
  <c r="F22" i="1"/>
  <c r="E22" i="1"/>
  <c r="F21" i="1"/>
  <c r="G21" i="1" s="1"/>
  <c r="E21" i="1"/>
  <c r="F20" i="1"/>
  <c r="E20" i="1"/>
  <c r="F19" i="1"/>
  <c r="G19" i="1" s="1"/>
  <c r="E19" i="1"/>
  <c r="F18" i="1"/>
  <c r="G18" i="1" s="1"/>
  <c r="E18" i="1"/>
  <c r="F17" i="1"/>
  <c r="E17" i="1"/>
  <c r="G17" i="1" s="1"/>
  <c r="F16" i="1"/>
  <c r="G16" i="1" s="1"/>
  <c r="E16" i="1"/>
  <c r="F15" i="1"/>
  <c r="E15" i="1"/>
  <c r="G15" i="1" s="1"/>
  <c r="F14" i="1"/>
  <c r="G14" i="1" s="1"/>
  <c r="E14" i="1"/>
  <c r="F13" i="1"/>
  <c r="E13" i="1"/>
  <c r="F12" i="1"/>
  <c r="G12" i="1" s="1"/>
  <c r="E12" i="1"/>
  <c r="F11" i="1"/>
  <c r="G11" i="1" s="1"/>
  <c r="E11" i="1"/>
  <c r="F10" i="1"/>
  <c r="G10" i="1" s="1"/>
  <c r="E10" i="1"/>
  <c r="F9" i="1"/>
  <c r="E9" i="1"/>
  <c r="F8" i="1"/>
  <c r="G8" i="1" s="1"/>
  <c r="E8" i="1"/>
  <c r="F7" i="1"/>
  <c r="G7" i="1" s="1"/>
  <c r="E7" i="1"/>
  <c r="F6" i="1"/>
  <c r="E6" i="1"/>
  <c r="F5" i="1"/>
  <c r="G5" i="1" s="1"/>
  <c r="E5" i="1"/>
  <c r="F4" i="1"/>
  <c r="G4" i="1" s="1"/>
  <c r="E4" i="1"/>
  <c r="G3" i="1"/>
  <c r="F3" i="1"/>
  <c r="E3" i="1"/>
  <c r="G452" i="1" l="1"/>
  <c r="G505" i="1"/>
  <c r="G554" i="1"/>
  <c r="G246" i="1"/>
  <c r="G322" i="1"/>
  <c r="G600" i="1"/>
  <c r="G48" i="1"/>
  <c r="G393" i="1"/>
  <c r="G475" i="1"/>
  <c r="G546" i="1"/>
  <c r="G439" i="1"/>
  <c r="G120" i="1"/>
  <c r="G279" i="1"/>
  <c r="G592" i="1"/>
  <c r="G41" i="1"/>
  <c r="G226" i="1"/>
  <c r="G539" i="1"/>
  <c r="AI1" i="6"/>
  <c r="C9" i="6" s="1"/>
  <c r="A9" i="6" s="1"/>
  <c r="G148" i="1"/>
  <c r="G422" i="1"/>
  <c r="G431" i="1"/>
  <c r="G33" i="1"/>
  <c r="G68" i="1"/>
  <c r="G262" i="1"/>
  <c r="G271" i="1"/>
  <c r="G378" i="1"/>
  <c r="G414" i="1"/>
  <c r="G460" i="1"/>
  <c r="G495" i="1"/>
  <c r="G60" i="1"/>
  <c r="G254" i="1"/>
  <c r="A14" i="6"/>
  <c r="G88" i="1"/>
  <c r="G168" i="1"/>
  <c r="G292" i="1"/>
  <c r="G133" i="1"/>
  <c r="G160" i="1"/>
  <c r="G45" i="1"/>
  <c r="G213" i="1"/>
  <c r="G488" i="1"/>
  <c r="G275" i="1"/>
  <c r="G534" i="1"/>
  <c r="G99" i="1"/>
  <c r="G125" i="1"/>
  <c r="G320" i="1"/>
  <c r="G373" i="1"/>
  <c r="G562" i="1"/>
  <c r="G20" i="1"/>
  <c r="G312" i="1"/>
  <c r="G446" i="1"/>
  <c r="G526" i="1"/>
  <c r="G607" i="1"/>
  <c r="G113" i="1"/>
  <c r="G242" i="1"/>
  <c r="G572" i="1"/>
  <c r="G293" i="1"/>
  <c r="G555" i="1"/>
  <c r="AA1" i="6"/>
  <c r="C7" i="6" s="1"/>
  <c r="A7" i="6" s="1"/>
  <c r="G169" i="1"/>
  <c r="O1" i="6"/>
  <c r="C4" i="6" s="1"/>
  <c r="G106" i="1"/>
  <c r="G195" i="1"/>
  <c r="G342" i="1"/>
  <c r="G359" i="1"/>
  <c r="G482" i="1"/>
  <c r="G9" i="1"/>
  <c r="G366" i="1"/>
  <c r="G498" i="1"/>
  <c r="G89" i="1"/>
  <c r="G415" i="1"/>
  <c r="G27" i="1"/>
  <c r="G82" i="1"/>
  <c r="G162" i="1"/>
  <c r="G435" i="1"/>
  <c r="G542" i="1"/>
  <c r="G615" i="1"/>
  <c r="G13" i="1"/>
  <c r="G92" i="1"/>
  <c r="G109" i="1"/>
  <c r="G468" i="1"/>
  <c r="G189" i="1"/>
  <c r="G206" i="1"/>
  <c r="G402" i="1"/>
  <c r="G461" i="1"/>
  <c r="G502" i="1"/>
  <c r="G453" i="1"/>
  <c r="G527" i="1"/>
  <c r="G69" i="1"/>
  <c r="G102" i="1"/>
  <c r="G255" i="1"/>
  <c r="G6" i="1"/>
  <c r="G182" i="1"/>
  <c r="G199" i="1"/>
  <c r="G355" i="1"/>
  <c r="G520" i="1"/>
  <c r="G594" i="1"/>
  <c r="G222" i="1"/>
  <c r="G215" i="1"/>
  <c r="G375" i="1"/>
  <c r="G455" i="1"/>
  <c r="G22" i="1"/>
  <c r="G29" i="1"/>
  <c r="G122" i="1"/>
  <c r="G129" i="1"/>
  <c r="W1" i="6"/>
  <c r="C6" i="6" s="1"/>
  <c r="G235" i="1"/>
  <c r="G315" i="1"/>
  <c r="G395" i="1"/>
  <c r="G1" i="6"/>
  <c r="C2" i="6" s="1"/>
  <c r="A2" i="6" s="1"/>
  <c r="K1" i="6"/>
  <c r="C3" i="6" s="1"/>
  <c r="A3" i="6" s="1"/>
  <c r="G535" i="1"/>
  <c r="G602" i="1"/>
  <c r="AU1" i="6"/>
  <c r="C12" i="6" s="1"/>
  <c r="A12" i="6" s="1"/>
  <c r="G42" i="1"/>
  <c r="G149" i="1"/>
  <c r="G595" i="1"/>
  <c r="AE1" i="6"/>
  <c r="C8" i="6" s="1"/>
  <c r="A8" i="6" s="1"/>
  <c r="G302" i="1"/>
  <c r="G522" i="1"/>
  <c r="AQ1" i="6"/>
  <c r="C11" i="6" s="1"/>
  <c r="AM1" i="6"/>
  <c r="C10" i="6" s="1"/>
  <c r="G49" i="1"/>
  <c r="G142" i="1"/>
  <c r="G462" i="1"/>
  <c r="G382" i="1"/>
  <c r="G295" i="1"/>
  <c r="AY1" i="6"/>
  <c r="C13" i="6" s="1"/>
  <c r="A6" i="6" l="1"/>
  <c r="A10" i="6"/>
  <c r="A13" i="6"/>
  <c r="A5" i="6"/>
  <c r="A11" i="6"/>
  <c r="A4" i="6"/>
</calcChain>
</file>

<file path=xl/sharedStrings.xml><?xml version="1.0" encoding="utf-8"?>
<sst xmlns="http://schemas.openxmlformats.org/spreadsheetml/2006/main" count="2167" uniqueCount="639">
  <si>
    <t>CANTY_LADIES refreshed on: 28/03/2025 03:26</t>
  </si>
  <si>
    <t>NAME</t>
  </si>
  <si>
    <t>CLUB</t>
  </si>
  <si>
    <t>TOTAL</t>
  </si>
  <si>
    <t>RANKING</t>
  </si>
  <si>
    <t>CAMELLIA COOK</t>
  </si>
  <si>
    <t>SWA</t>
  </si>
  <si>
    <t>JOJO COLEMAN</t>
  </si>
  <si>
    <t>CAS</t>
  </si>
  <si>
    <t>TEMPLE GEAYLEY</t>
  </si>
  <si>
    <t>DENISE WILKINSON</t>
  </si>
  <si>
    <t>GINA GRIMWOOD</t>
  </si>
  <si>
    <t>CLW</t>
  </si>
  <si>
    <t>TATUM MANNING</t>
  </si>
  <si>
    <t>CRYSTALEE JANE</t>
  </si>
  <si>
    <t>AGNES KIMURA</t>
  </si>
  <si>
    <t>KIMBERLEY CULLEN</t>
  </si>
  <si>
    <t>HOR</t>
  </si>
  <si>
    <t>CELIA BASON</t>
  </si>
  <si>
    <t>LARISSA DEVINE</t>
  </si>
  <si>
    <t>KAI</t>
  </si>
  <si>
    <t>SUZANNE HART</t>
  </si>
  <si>
    <t>TGA</t>
  </si>
  <si>
    <t>CLARE SHANAHER</t>
  </si>
  <si>
    <t>GLE</t>
  </si>
  <si>
    <t>NITA CLARKSON</t>
  </si>
  <si>
    <t>CINDY KEEGAN</t>
  </si>
  <si>
    <t>NPL</t>
  </si>
  <si>
    <t>TONI BLAIR</t>
  </si>
  <si>
    <t>HAARA AROHA TE</t>
  </si>
  <si>
    <t>TCC</t>
  </si>
  <si>
    <t>RACHAEL LANGDON</t>
  </si>
  <si>
    <t>PUK</t>
  </si>
  <si>
    <t>LIZ HULLEN</t>
  </si>
  <si>
    <t>CHANTELLE GRAY</t>
  </si>
  <si>
    <t>INV</t>
  </si>
  <si>
    <t>VICTORIA HEAVEY</t>
  </si>
  <si>
    <t>LETITIA JACKSON</t>
  </si>
  <si>
    <t>SHANNON OTENE</t>
  </si>
  <si>
    <t>RITA TOAMAU</t>
  </si>
  <si>
    <t>MARIA PAUL-BENNETT</t>
  </si>
  <si>
    <t>NICOLA BURNS</t>
  </si>
  <si>
    <t>OTA</t>
  </si>
  <si>
    <t>HAZEL COOK</t>
  </si>
  <si>
    <t>TAB POU</t>
  </si>
  <si>
    <t>RCH</t>
  </si>
  <si>
    <t>ASHLEIGH ALLEN</t>
  </si>
  <si>
    <t>CATRIONA McLEAN</t>
  </si>
  <si>
    <t>PAP</t>
  </si>
  <si>
    <t>KERI LOW</t>
  </si>
  <si>
    <t>CORIEN SIMPSON</t>
  </si>
  <si>
    <t>MAXINE SOAL</t>
  </si>
  <si>
    <t>JENNY COOK</t>
  </si>
  <si>
    <t>HANNAH WOOD</t>
  </si>
  <si>
    <t>SHERRALEE BOYCE</t>
  </si>
  <si>
    <t>KATRINA TITO</t>
  </si>
  <si>
    <t>JADE CULLEN</t>
  </si>
  <si>
    <t>TRISH O'NEILL</t>
  </si>
  <si>
    <t>RAEWYN JONES</t>
  </si>
  <si>
    <t>LEV</t>
  </si>
  <si>
    <t>JANET McGRATH</t>
  </si>
  <si>
    <t>SOFIA PENELI</t>
  </si>
  <si>
    <t>LIZZIE MOSES</t>
  </si>
  <si>
    <t>ALEX</t>
  </si>
  <si>
    <t>JASMINE PURDON</t>
  </si>
  <si>
    <t>LEANNE STOWERS</t>
  </si>
  <si>
    <t>MICHAELA LANGDON</t>
  </si>
  <si>
    <t>DEBBIE COATES</t>
  </si>
  <si>
    <t>AILEEN BARNES</t>
  </si>
  <si>
    <t>MARGO KINGI</t>
  </si>
  <si>
    <t>NICKI CRUICKSHANK</t>
  </si>
  <si>
    <t>PATRICE McGRATH</t>
  </si>
  <si>
    <t>VIKKY SPIERS</t>
  </si>
  <si>
    <t>BRI</t>
  </si>
  <si>
    <t>MIHIRAU JAMIESON</t>
  </si>
  <si>
    <t>PAULINE MORRIS</t>
  </si>
  <si>
    <t>THERESA MURTI</t>
  </si>
  <si>
    <t>KIRSTEN AUMUA</t>
  </si>
  <si>
    <t>LISA BROOMHALL</t>
  </si>
  <si>
    <t>WOL</t>
  </si>
  <si>
    <t>WENDY COOK</t>
  </si>
  <si>
    <t>tcc</t>
  </si>
  <si>
    <t>MONICA KENDRICK</t>
  </si>
  <si>
    <t>TAR</t>
  </si>
  <si>
    <t>SYDNEY BURNARD</t>
  </si>
  <si>
    <t>DENISE BRENNOCK</t>
  </si>
  <si>
    <t>WKE</t>
  </si>
  <si>
    <t>MELANIE APANUI</t>
  </si>
  <si>
    <t>AULL GAYLENE BULLMORE</t>
  </si>
  <si>
    <t>WENDY CARLSON</t>
  </si>
  <si>
    <t>KAT McKENZIE</t>
  </si>
  <si>
    <t>TRACEY HOLDAWAY</t>
  </si>
  <si>
    <t>BUL</t>
  </si>
  <si>
    <t>BARB BURNARD</t>
  </si>
  <si>
    <t>WDS</t>
  </si>
  <si>
    <t>CHARLOTTE WILLIAMS</t>
  </si>
  <si>
    <t>LEILANI ALDERSON</t>
  </si>
  <si>
    <t>AROHA (BUBS) GRAY</t>
  </si>
  <si>
    <t>JODIE CHAPMAN</t>
  </si>
  <si>
    <t>LAUREEN McLEAN</t>
  </si>
  <si>
    <t>JACQUALYN COLEMAN</t>
  </si>
  <si>
    <t>RAEWYN BAKER</t>
  </si>
  <si>
    <t>tga</t>
  </si>
  <si>
    <t>JOANNE CLAPP</t>
  </si>
  <si>
    <t>JORDAN WARD</t>
  </si>
  <si>
    <t>NPC</t>
  </si>
  <si>
    <t>ROSINA RAWIRI</t>
  </si>
  <si>
    <t>MAN</t>
  </si>
  <si>
    <t>ANDREA CAVANAGH</t>
  </si>
  <si>
    <t>GOR</t>
  </si>
  <si>
    <t>LOUISE KERR</t>
  </si>
  <si>
    <t>GEMMAH EDGLEY</t>
  </si>
  <si>
    <t>MAUREEN WOODS</t>
  </si>
  <si>
    <t>NTH</t>
  </si>
  <si>
    <t>KIM PROBERT</t>
  </si>
  <si>
    <t>RUTH SMITH</t>
  </si>
  <si>
    <t>PAT</t>
  </si>
  <si>
    <t>MARAMA MOKO</t>
  </si>
  <si>
    <t>RAWINIA MARSH</t>
  </si>
  <si>
    <t>MNU</t>
  </si>
  <si>
    <t>TEO THORESON</t>
  </si>
  <si>
    <t>ANNE MAIR</t>
  </si>
  <si>
    <t>ROBYN HARRIS</t>
  </si>
  <si>
    <t>AMBER KIRKWOOD</t>
  </si>
  <si>
    <t>LEE EARLY</t>
  </si>
  <si>
    <t>WENDY STEVENS</t>
  </si>
  <si>
    <t>BELLA BRIERLY</t>
  </si>
  <si>
    <t>SARAH TINKLER</t>
  </si>
  <si>
    <t>ROBYN WICKENDEN</t>
  </si>
  <si>
    <t>ALI HEATH</t>
  </si>
  <si>
    <t>MARIANNE EDWARDS</t>
  </si>
  <si>
    <t>JACKIE JOSEPH</t>
  </si>
  <si>
    <t>TTC</t>
  </si>
  <si>
    <t>CAROL CAMERON</t>
  </si>
  <si>
    <t>HOK</t>
  </si>
  <si>
    <t>PATRICIA THOMPSON</t>
  </si>
  <si>
    <t>STC</t>
  </si>
  <si>
    <t>MEM RAPANA</t>
  </si>
  <si>
    <t>KATIE CARRAN</t>
  </si>
  <si>
    <t>JACKI BERRY</t>
  </si>
  <si>
    <t>LEANNE SMITH</t>
  </si>
  <si>
    <t>ASH MSA</t>
  </si>
  <si>
    <t>MERE WILSON</t>
  </si>
  <si>
    <t>SHARLENE TAHUHU</t>
  </si>
  <si>
    <t>DEBBIE BLYTH</t>
  </si>
  <si>
    <t>SUZY BYRNE</t>
  </si>
  <si>
    <t>SIMONE ZIARNO</t>
  </si>
  <si>
    <t>LIL SAUNDERS</t>
  </si>
  <si>
    <t>SHERISE WHITU</t>
  </si>
  <si>
    <t>RACHAEL EDMONDS</t>
  </si>
  <si>
    <t>DEBBIE WILLIAMS</t>
  </si>
  <si>
    <t>TAMMY ADAMS</t>
  </si>
  <si>
    <t>KELLY POLOGA</t>
  </si>
  <si>
    <t>MICHELE LEE</t>
  </si>
  <si>
    <t>RACHAEL LAMPLUGH</t>
  </si>
  <si>
    <t>NATASHA TAUFALELE</t>
  </si>
  <si>
    <t>LEANNE McDERMOTT</t>
  </si>
  <si>
    <t>SUE WAKEFIELD</t>
  </si>
  <si>
    <t>AMBER JAMES</t>
  </si>
  <si>
    <t>KIRSTY GRATTAN</t>
  </si>
  <si>
    <t>ZARRIE WOOD</t>
  </si>
  <si>
    <t>SOLA LUAFALE</t>
  </si>
  <si>
    <t>PET</t>
  </si>
  <si>
    <t>HARMONY LANGDON</t>
  </si>
  <si>
    <t>NINA MASSOLD</t>
  </si>
  <si>
    <t>HOW</t>
  </si>
  <si>
    <t>ATIRIA TE HUNA</t>
  </si>
  <si>
    <t>LISA MARTIN</t>
  </si>
  <si>
    <t>JENNY STADNYK</t>
  </si>
  <si>
    <t>LANI PAKIETO</t>
  </si>
  <si>
    <t>HELEN AUGUSTINE</t>
  </si>
  <si>
    <t>AVR</t>
  </si>
  <si>
    <t>SANDII COLLIER</t>
  </si>
  <si>
    <t>KERRY ASHBROOK</t>
  </si>
  <si>
    <t>BRONWYN BAZELEY</t>
  </si>
  <si>
    <t>SANDRA DAILY</t>
  </si>
  <si>
    <t>WENDY GIBBONS</t>
  </si>
  <si>
    <t>MMR</t>
  </si>
  <si>
    <t>BRIDGET NOLAN</t>
  </si>
  <si>
    <t>REN</t>
  </si>
  <si>
    <t>MARGARET BROUGHTON</t>
  </si>
  <si>
    <t>TRACY ANDREW</t>
  </si>
  <si>
    <t>MARIA TEREZAKI</t>
  </si>
  <si>
    <t>SHERYL WILLS</t>
  </si>
  <si>
    <t>LUDENE PARAHA</t>
  </si>
  <si>
    <t>BIR</t>
  </si>
  <si>
    <t>KATRINA DAVIS</t>
  </si>
  <si>
    <t>NITA KNIGHT</t>
  </si>
  <si>
    <t>CHELE PARR</t>
  </si>
  <si>
    <t>LYDIA BURNETT</t>
  </si>
  <si>
    <t>WENDY STEVENSON</t>
  </si>
  <si>
    <t>CAROLYN PROCTOR</t>
  </si>
  <si>
    <t>BROOQUE POLOGA</t>
  </si>
  <si>
    <t>LISA MILES</t>
  </si>
  <si>
    <t>FIONA KINGI</t>
  </si>
  <si>
    <t>SARAH HANSEN</t>
  </si>
  <si>
    <t>KEERRI HARPER</t>
  </si>
  <si>
    <t>JAN MAREKO</t>
  </si>
  <si>
    <t>TERESA LOW</t>
  </si>
  <si>
    <t>RACHEL HARWOOD</t>
  </si>
  <si>
    <t>CHRISTINE JURY</t>
  </si>
  <si>
    <t>UHC</t>
  </si>
  <si>
    <t>DENISE SIMMONS</t>
  </si>
  <si>
    <t>MAR</t>
  </si>
  <si>
    <t>SONIA HENARE</t>
  </si>
  <si>
    <t>LISA MURPHY</t>
  </si>
  <si>
    <t>HAC</t>
  </si>
  <si>
    <t>TEE SIMON</t>
  </si>
  <si>
    <t>BRENDA REHU</t>
  </si>
  <si>
    <t>SYLVIA HAARE</t>
  </si>
  <si>
    <t>SHARYN SYDER</t>
  </si>
  <si>
    <t>MICHELLE JANE</t>
  </si>
  <si>
    <t>KAREN AMIRIA</t>
  </si>
  <si>
    <t>CAROL GREENE</t>
  </si>
  <si>
    <t>JESSICA CLAPP</t>
  </si>
  <si>
    <t>SWW</t>
  </si>
  <si>
    <t>EMMA WIKAIRA-KING</t>
  </si>
  <si>
    <t>DARLENE BLACK</t>
  </si>
  <si>
    <t>JAZZ MUSSON</t>
  </si>
  <si>
    <t>TRUDY PILKINGTON</t>
  </si>
  <si>
    <t>SHARON WIKAIRA-KING</t>
  </si>
  <si>
    <t>WENDY COOPER</t>
  </si>
  <si>
    <t>LU GOODWIN</t>
  </si>
  <si>
    <t>TOK</t>
  </si>
  <si>
    <t>MARIA HATURINI</t>
  </si>
  <si>
    <t>MEL GRIGG</t>
  </si>
  <si>
    <t>KAS WATERS</t>
  </si>
  <si>
    <t>GEFFRINA HARWOOD</t>
  </si>
  <si>
    <t>JANE WOOD</t>
  </si>
  <si>
    <t>ANNAH YOUNG</t>
  </si>
  <si>
    <t>HEIHERA REHU-BROWN</t>
  </si>
  <si>
    <t>TAU</t>
  </si>
  <si>
    <t>LOIS HURIA</t>
  </si>
  <si>
    <t>ANNE ( D ) PHILLIPS</t>
  </si>
  <si>
    <t>ANDREE WATTS</t>
  </si>
  <si>
    <t>NICOLE MORGAN</t>
  </si>
  <si>
    <t>SANDY BRINSDON</t>
  </si>
  <si>
    <t>SUSIE HOPWOOD</t>
  </si>
  <si>
    <t>SARAH MUNRO</t>
  </si>
  <si>
    <t>?</t>
  </si>
  <si>
    <t>VIVKI BROWN</t>
  </si>
  <si>
    <t>JOANNA KIRKLAND</t>
  </si>
  <si>
    <t>IVY EDWARDS</t>
  </si>
  <si>
    <t>STACI LIND</t>
  </si>
  <si>
    <t>MAREE SANDERS</t>
  </si>
  <si>
    <t>ZOE WEST</t>
  </si>
  <si>
    <t>ANDREA GRAY</t>
  </si>
  <si>
    <t>CIT</t>
  </si>
  <si>
    <t>CORRINA DAVIS</t>
  </si>
  <si>
    <t>JESS BROWN</t>
  </si>
  <si>
    <t>RENEE KINGI</t>
  </si>
  <si>
    <t>WHA</t>
  </si>
  <si>
    <t>FEOI HUKUI</t>
  </si>
  <si>
    <t>CARLENE TUNBRIDGE</t>
  </si>
  <si>
    <t>FIONA TURNER</t>
  </si>
  <si>
    <t>SARAH RICHARDSON</t>
  </si>
  <si>
    <t>JENNIFER FRENCH</t>
  </si>
  <si>
    <t>MIDI RAPANA</t>
  </si>
  <si>
    <t>TINA BARTLETT</t>
  </si>
  <si>
    <t>NATALIE HUKUI</t>
  </si>
  <si>
    <t>PAK</t>
  </si>
  <si>
    <t>KAREN WILSON</t>
  </si>
  <si>
    <t>LORNA REHU</t>
  </si>
  <si>
    <t>ROXANNE BURGESS</t>
  </si>
  <si>
    <t>MICHELLE BENNETT</t>
  </si>
  <si>
    <t>SUE VEU</t>
  </si>
  <si>
    <t>SNEH NAND</t>
  </si>
  <si>
    <t>EILEEN ORBELL</t>
  </si>
  <si>
    <t>NGA</t>
  </si>
  <si>
    <t>TOMO RANGI TE</t>
  </si>
  <si>
    <t>HCR</t>
  </si>
  <si>
    <t>JUDE WASTNEY</t>
  </si>
  <si>
    <t>MRSA</t>
  </si>
  <si>
    <t>COUTTS IVONA</t>
  </si>
  <si>
    <t>CANDY GRANT</t>
  </si>
  <si>
    <t>CARLENE TURNBRIDGE</t>
  </si>
  <si>
    <t>DEB QUAIFFE</t>
  </si>
  <si>
    <t>SHONA BLOMQUIST</t>
  </si>
  <si>
    <t>TINA FATUESI</t>
  </si>
  <si>
    <t>GLR</t>
  </si>
  <si>
    <t>RACHEL PALMER</t>
  </si>
  <si>
    <t>PENNY WILLIAMS</t>
  </si>
  <si>
    <t>CHARLENE TAMATI</t>
  </si>
  <si>
    <t>STJ</t>
  </si>
  <si>
    <t>LILLIAN TAKIWA</t>
  </si>
  <si>
    <t>NAIREENE O'DONNELL</t>
  </si>
  <si>
    <t>MTM</t>
  </si>
  <si>
    <t>LORNA FROST</t>
  </si>
  <si>
    <t>MELISSA HEAVEY</t>
  </si>
  <si>
    <t>JAN SPOONER</t>
  </si>
  <si>
    <t>BRITTANY KIDD</t>
  </si>
  <si>
    <t>NICOHLE WRIGHT</t>
  </si>
  <si>
    <t>THERESE STEPHENSON</t>
  </si>
  <si>
    <t>SHIRLEY HASLAM</t>
  </si>
  <si>
    <t>SARAH McINTYRE</t>
  </si>
  <si>
    <t>CELIA BILLINGTON</t>
  </si>
  <si>
    <t>STEPHANIE HOLDAWAY</t>
  </si>
  <si>
    <t>KERRY FOX</t>
  </si>
  <si>
    <t>KIMBERLEE BREWER</t>
  </si>
  <si>
    <t>NGAHUIA TAHI</t>
  </si>
  <si>
    <t>ELAINE BROWN</t>
  </si>
  <si>
    <t>PCR</t>
  </si>
  <si>
    <t>LYNDA WILKINS</t>
  </si>
  <si>
    <t>SHARON CROOK</t>
  </si>
  <si>
    <t>DENISE HEWER</t>
  </si>
  <si>
    <t>MARIA NGATAI</t>
  </si>
  <si>
    <t>ADA RAWIRI</t>
  </si>
  <si>
    <t>CHRISTINE CAMERON</t>
  </si>
  <si>
    <t>FRANKIE CHAPMAN</t>
  </si>
  <si>
    <t>STEPHANIE BELL</t>
  </si>
  <si>
    <t>LEISA ROGERS</t>
  </si>
  <si>
    <t>ELAINE MATHIESON</t>
  </si>
  <si>
    <t>BILLIE PATERSON</t>
  </si>
  <si>
    <t>HUIA RAUNA TE</t>
  </si>
  <si>
    <t>OHA</t>
  </si>
  <si>
    <t>NATALIE RAPIRA</t>
  </si>
  <si>
    <t>TRUDEE MORRIS</t>
  </si>
  <si>
    <t>HEATHER GALYER</t>
  </si>
  <si>
    <t>WSC</t>
  </si>
  <si>
    <t>CATHY BELL</t>
  </si>
  <si>
    <t>MARY-ANNE LIVAPULU</t>
  </si>
  <si>
    <t>BEX TAIPAPA</t>
  </si>
  <si>
    <t>CAROLE HUNT</t>
  </si>
  <si>
    <t>OFEIRA LEIU</t>
  </si>
  <si>
    <t>POR</t>
  </si>
  <si>
    <t>DIANE AKUI</t>
  </si>
  <si>
    <t>TANIA BENNETT</t>
  </si>
  <si>
    <t>NICKIE CAMERON</t>
  </si>
  <si>
    <t>ALICIA PHILBURN</t>
  </si>
  <si>
    <t>NLR</t>
  </si>
  <si>
    <t>NIKKI SLOAN</t>
  </si>
  <si>
    <t>SHARON SCHWASS</t>
  </si>
  <si>
    <t>MARGARET GRAHAM</t>
  </si>
  <si>
    <t>JENNIFER McLEAN</t>
  </si>
  <si>
    <t>TREACY LISLE</t>
  </si>
  <si>
    <t>MERRY WILLS</t>
  </si>
  <si>
    <t>CHRISSY BROWN</t>
  </si>
  <si>
    <t>KORINNE BROWN</t>
  </si>
  <si>
    <t>ANNA BOIVIN</t>
  </si>
  <si>
    <t>SARAH GRIMES</t>
  </si>
  <si>
    <t>WENDY THORN</t>
  </si>
  <si>
    <t>SHERYL ROBERTSON</t>
  </si>
  <si>
    <t>MARIA RATAHI</t>
  </si>
  <si>
    <t>JULIA BURNETT</t>
  </si>
  <si>
    <t>VICKIE HOUGH</t>
  </si>
  <si>
    <t>LIA KOLOAMATANGI</t>
  </si>
  <si>
    <t>LENA BURNARD</t>
  </si>
  <si>
    <t>JULIE NELSON</t>
  </si>
  <si>
    <t>EMILY GRAY</t>
  </si>
  <si>
    <t>MABEL SILBERY</t>
  </si>
  <si>
    <t>LEONIE CLYNE</t>
  </si>
  <si>
    <t>CHAR COLEMAN</t>
  </si>
  <si>
    <t>JANICE WHITESIDE</t>
  </si>
  <si>
    <t>CAROLE LILLEY</t>
  </si>
  <si>
    <t>LUCINDA RAWSON</t>
  </si>
  <si>
    <t>SHARON FERGUSON</t>
  </si>
  <si>
    <t>HANNAH BROWNING</t>
  </si>
  <si>
    <t>KAREN REID-HIRA</t>
  </si>
  <si>
    <t>TCOS</t>
  </si>
  <si>
    <t>JUSTINE BRANKS</t>
  </si>
  <si>
    <t>KELLI-MAE ROSSOUW</t>
  </si>
  <si>
    <t>ISLA PALMER</t>
  </si>
  <si>
    <t>SARAH McTYRE</t>
  </si>
  <si>
    <t>RIA TAYLOR</t>
  </si>
  <si>
    <t>TONI KOEHLER</t>
  </si>
  <si>
    <t>PAULINE LAUGESEN</t>
  </si>
  <si>
    <t>CHELSEA MEADS</t>
  </si>
  <si>
    <t>PIP CHALKLEN</t>
  </si>
  <si>
    <t>DEBBIE BALCOMBE</t>
  </si>
  <si>
    <t>CHERIE BLANCH</t>
  </si>
  <si>
    <t>ROSIE PENELI</t>
  </si>
  <si>
    <t>BARBARA KNOWLER</t>
  </si>
  <si>
    <t>KIRI BENNETT</t>
  </si>
  <si>
    <t>KIM McAULEY</t>
  </si>
  <si>
    <t>KARLENE TAYLOR</t>
  </si>
  <si>
    <t>FIONA MOWBRAY</t>
  </si>
  <si>
    <t>MNR</t>
  </si>
  <si>
    <t>LEILA GRIFFITS</t>
  </si>
  <si>
    <t>SANDRA FLEMING</t>
  </si>
  <si>
    <t>RONNIE SWAIN</t>
  </si>
  <si>
    <t>DELMA HURLEY</t>
  </si>
  <si>
    <t>MAK</t>
  </si>
  <si>
    <t>SANDY HEMOPO</t>
  </si>
  <si>
    <t>ANGELA MURTON</t>
  </si>
  <si>
    <t>KHARL ANNAN</t>
  </si>
  <si>
    <t>JOANNE ALDERSON</t>
  </si>
  <si>
    <t>COLLEEN NIWA</t>
  </si>
  <si>
    <t>CRYSTAL HEREORA</t>
  </si>
  <si>
    <t>ANGELA HEAPHY</t>
  </si>
  <si>
    <t>JORDAN POU</t>
  </si>
  <si>
    <t>HUI WILLIAMS</t>
  </si>
  <si>
    <t>ROSE RUAWHARE</t>
  </si>
  <si>
    <t>ALMA LOCKINGTON</t>
  </si>
  <si>
    <t>EMMA BIDOIS</t>
  </si>
  <si>
    <t>PIO</t>
  </si>
  <si>
    <t>SUE WATSON</t>
  </si>
  <si>
    <t>CHRISTINE BUTLER</t>
  </si>
  <si>
    <t>LAURA SHEPHERD</t>
  </si>
  <si>
    <t>DIANNE SLOPER</t>
  </si>
  <si>
    <t>ONE</t>
  </si>
  <si>
    <t>JEN TEMARU</t>
  </si>
  <si>
    <t>KAYE HOLLOWAY</t>
  </si>
  <si>
    <t>KERRI HARPER</t>
  </si>
  <si>
    <t>JASMINE GRAY</t>
  </si>
  <si>
    <t>JILL GARTHLEY</t>
  </si>
  <si>
    <t>JUSTINE PAGET</t>
  </si>
  <si>
    <t>ANNELLA BARNARD</t>
  </si>
  <si>
    <t>VERONICA WYNYARD</t>
  </si>
  <si>
    <t>MAXINE LAWS</t>
  </si>
  <si>
    <t>PUNA SHEY DOUGLAS</t>
  </si>
  <si>
    <t>HEN</t>
  </si>
  <si>
    <t>PAULA WATERSON</t>
  </si>
  <si>
    <t>SAMARA MEADS</t>
  </si>
  <si>
    <t>BECKS SCOTT</t>
  </si>
  <si>
    <t>JUDE DOWMAN</t>
  </si>
  <si>
    <t>UPH</t>
  </si>
  <si>
    <t>BENNETT CILA PAUL</t>
  </si>
  <si>
    <t>CYNTHIA THOMPSON</t>
  </si>
  <si>
    <t>ROSE SHEARER</t>
  </si>
  <si>
    <t>DONNA CHEAL</t>
  </si>
  <si>
    <t>TAI KAUKURA</t>
  </si>
  <si>
    <t>ACUSHLA POTAKA</t>
  </si>
  <si>
    <t>DEBBIE TAHERE</t>
  </si>
  <si>
    <t>ADDISON ARGUS</t>
  </si>
  <si>
    <t>CAROL FOWLER</t>
  </si>
  <si>
    <t>MARIA GRATWICK</t>
  </si>
  <si>
    <t>ANGELA JAGO</t>
  </si>
  <si>
    <t>EMILY TAUFALELE</t>
  </si>
  <si>
    <t>WENDY BEYER</t>
  </si>
  <si>
    <t>MICHELLE MacDONALD</t>
  </si>
  <si>
    <t>YVONNE PENNIAL</t>
  </si>
  <si>
    <t>SUZY DAVIS</t>
  </si>
  <si>
    <t>NORMA BLACK</t>
  </si>
  <si>
    <t>FIONA BANFIELD</t>
  </si>
  <si>
    <t>ROCHELLE IREMONGER</t>
  </si>
  <si>
    <t>RIBENA MEADS</t>
  </si>
  <si>
    <t>TRACEY RANGIUIA</t>
  </si>
  <si>
    <t>ROSE BYL</t>
  </si>
  <si>
    <t>LYNLY AGNEW</t>
  </si>
  <si>
    <t>DIONE KING</t>
  </si>
  <si>
    <t>SHARLENE HARRISON</t>
  </si>
  <si>
    <t>LYNDA BETHELL</t>
  </si>
  <si>
    <t>LEE-ANNE THOMPSON</t>
  </si>
  <si>
    <t>CHRISSY PRICE</t>
  </si>
  <si>
    <t>NATASHA SMIT</t>
  </si>
  <si>
    <t>KIMI AMIRIA</t>
  </si>
  <si>
    <t>WEY</t>
  </si>
  <si>
    <t>JACQUI JOHNSON</t>
  </si>
  <si>
    <t>WEC</t>
  </si>
  <si>
    <t>SUE COXON</t>
  </si>
  <si>
    <t>NBT</t>
  </si>
  <si>
    <t>MAUREEN COLLIER</t>
  </si>
  <si>
    <t>KEMPEN THEA VAN</t>
  </si>
  <si>
    <t>JANETTE MEADS</t>
  </si>
  <si>
    <t>JULIE GILLATT</t>
  </si>
  <si>
    <t>LEA HERBERT</t>
  </si>
  <si>
    <t>STF</t>
  </si>
  <si>
    <t>ANN CHADWICK</t>
  </si>
  <si>
    <t>GLENIS LEAF</t>
  </si>
  <si>
    <t>LYN McFALL</t>
  </si>
  <si>
    <t>RITI KAHU</t>
  </si>
  <si>
    <t>MARGARIDA RAMALHO</t>
  </si>
  <si>
    <t>JAN DEVEREUX</t>
  </si>
  <si>
    <t>BERDETTE GARNETT</t>
  </si>
  <si>
    <t>PERRYNNE DUNCAN</t>
  </si>
  <si>
    <t>TANIA COOPER</t>
  </si>
  <si>
    <t>ONR</t>
  </si>
  <si>
    <t>MICHELLE ROMANA</t>
  </si>
  <si>
    <t>SHANNON MANNING</t>
  </si>
  <si>
    <t>DONNA WHEELER</t>
  </si>
  <si>
    <t>TRACY DAVIS</t>
  </si>
  <si>
    <t>TERRI ARGUS</t>
  </si>
  <si>
    <t>SARAH DAVIDSON</t>
  </si>
  <si>
    <t>KAY WALKER</t>
  </si>
  <si>
    <t>REBEKAH HOPE</t>
  </si>
  <si>
    <t>ASH</t>
  </si>
  <si>
    <t>CATHY CLEARY</t>
  </si>
  <si>
    <t>GRACE SMITH</t>
  </si>
  <si>
    <t>DESTINE SNOWDEN</t>
  </si>
  <si>
    <t>JENNY SARGENT</t>
  </si>
  <si>
    <t>JOE BROWN</t>
  </si>
  <si>
    <t>AGNES WILLIAMS</t>
  </si>
  <si>
    <t>JULIE HOCKING</t>
  </si>
  <si>
    <t>VIKKI FRASER</t>
  </si>
  <si>
    <t>ANGIE AITKEN</t>
  </si>
  <si>
    <t>REBECCA HAAMI</t>
  </si>
  <si>
    <t>PAIGE ROBERTS</t>
  </si>
  <si>
    <t>TAMEKA DAVIES</t>
  </si>
  <si>
    <t>SONIA GREEN</t>
  </si>
  <si>
    <t>MELISSA DAVIS</t>
  </si>
  <si>
    <t>ANGIE CARTER</t>
  </si>
  <si>
    <t>JANET BRIDJER</t>
  </si>
  <si>
    <t>LILY ARMSTRONG</t>
  </si>
  <si>
    <t>ANN VERWEIJ</t>
  </si>
  <si>
    <t>LUCY HOGAN</t>
  </si>
  <si>
    <t>GAY ROBERTSON</t>
  </si>
  <si>
    <t>WAN</t>
  </si>
  <si>
    <t>LINDA EVANS</t>
  </si>
  <si>
    <t>GERALDINE ROSE</t>
  </si>
  <si>
    <t>VALERIE BALDWIN</t>
  </si>
  <si>
    <t>GEORGINA TAHANA</t>
  </si>
  <si>
    <t>HARIANA MAUNDER</t>
  </si>
  <si>
    <t>RACHEL LAWSON</t>
  </si>
  <si>
    <t>RAQUEL CAVANAGH</t>
  </si>
  <si>
    <t>TRACEE PEARCE</t>
  </si>
  <si>
    <t>TANIA TEMONI-SYME</t>
  </si>
  <si>
    <t>MICHELE GULLERY</t>
  </si>
  <si>
    <t>CHRISSIE WILLIAMS</t>
  </si>
  <si>
    <t>ALYSSA BAILEY</t>
  </si>
  <si>
    <t>MOIRA SMITH</t>
  </si>
  <si>
    <t>Seed</t>
  </si>
  <si>
    <t>Name</t>
  </si>
  <si>
    <t>Club</t>
  </si>
  <si>
    <t>Points</t>
  </si>
  <si>
    <t>Partner Name</t>
  </si>
  <si>
    <t>JOANNE KIRKWOOD</t>
  </si>
  <si>
    <t>PATRICE MCGRATH</t>
  </si>
  <si>
    <t>JANET MCGRATH</t>
  </si>
  <si>
    <t>LAUREEN MCLEAN</t>
  </si>
  <si>
    <t>BELYNDA HAMMOND</t>
  </si>
  <si>
    <t>CELIA KERR</t>
  </si>
  <si>
    <t>CORINNA NELSON</t>
  </si>
  <si>
    <t>TARYN CULPAN</t>
  </si>
  <si>
    <t>ABBY JEFFERIES</t>
  </si>
  <si>
    <t>JESSEY MACKEY</t>
  </si>
  <si>
    <t>JENETTE BRIDGER</t>
  </si>
  <si>
    <t>JENNI TAYLOR</t>
  </si>
  <si>
    <t>CATRIONA MCLEAN</t>
  </si>
  <si>
    <t>MARGARET EDWARDS-GRAHAM</t>
  </si>
  <si>
    <t>KAT MCKENZIE</t>
  </si>
  <si>
    <t>NANCY O'NEILL</t>
  </si>
  <si>
    <t>ANGE QUINN</t>
  </si>
  <si>
    <t>JILL STEVENSON</t>
  </si>
  <si>
    <t>KIM MCAULEY</t>
  </si>
  <si>
    <t>EILEEN WHATUIRA</t>
  </si>
  <si>
    <t>DATA_CLUBS</t>
  </si>
  <si>
    <t>SECTION_PLAY_FRAMES</t>
  </si>
  <si>
    <t>SECTION PLAY CONFIG</t>
  </si>
  <si>
    <t>Short</t>
  </si>
  <si>
    <t>Long</t>
  </si>
  <si>
    <t>Frames</t>
  </si>
  <si>
    <t>Inverse</t>
  </si>
  <si>
    <t>COLOUR 1</t>
  </si>
  <si>
    <t>Cas</t>
  </si>
  <si>
    <t>Cashmere</t>
  </si>
  <si>
    <t>3-0</t>
  </si>
  <si>
    <t>0-3</t>
  </si>
  <si>
    <t>COLOUR 2</t>
  </si>
  <si>
    <t>Hor</t>
  </si>
  <si>
    <t>Hornby</t>
  </si>
  <si>
    <t>3-1</t>
  </si>
  <si>
    <t>1-3</t>
  </si>
  <si>
    <t>COLOUR 3</t>
  </si>
  <si>
    <t>Hok</t>
  </si>
  <si>
    <t>Hokitika</t>
  </si>
  <si>
    <t>3-2</t>
  </si>
  <si>
    <t>2-3</t>
  </si>
  <si>
    <t>COLOUR 4</t>
  </si>
  <si>
    <t>Wol</t>
  </si>
  <si>
    <t>Woolston</t>
  </si>
  <si>
    <t>ADD PROTECTION</t>
  </si>
  <si>
    <t>Pap</t>
  </si>
  <si>
    <t>Papanui</t>
  </si>
  <si>
    <t>Rch</t>
  </si>
  <si>
    <t>Richmond</t>
  </si>
  <si>
    <t>POST SECTION CONFIG</t>
  </si>
  <si>
    <t>Nbt</t>
  </si>
  <si>
    <t>New Brighton</t>
  </si>
  <si>
    <t>Kai</t>
  </si>
  <si>
    <t>Kaiapoi</t>
  </si>
  <si>
    <t>Ash_MSA</t>
  </si>
  <si>
    <t>Ashburton MSA</t>
  </si>
  <si>
    <t>Ttc</t>
  </si>
  <si>
    <t>Timaru T&amp;C</t>
  </si>
  <si>
    <t>CSI</t>
  </si>
  <si>
    <t>Club Southalnd</t>
  </si>
  <si>
    <t>Tsc</t>
  </si>
  <si>
    <t>Timaru Cossie</t>
  </si>
  <si>
    <t>Run</t>
  </si>
  <si>
    <t>Runanga Club</t>
  </si>
  <si>
    <t>Bri</t>
  </si>
  <si>
    <t>New Brighton Dunedin</t>
  </si>
  <si>
    <t>Gor</t>
  </si>
  <si>
    <t>Gore</t>
  </si>
  <si>
    <t>Alex</t>
  </si>
  <si>
    <t>Alexandra</t>
  </si>
  <si>
    <t>Inv</t>
  </si>
  <si>
    <t>Invercargill</t>
  </si>
  <si>
    <t>Bul</t>
  </si>
  <si>
    <t>Buller</t>
  </si>
  <si>
    <t>Waimea</t>
  </si>
  <si>
    <t>2025 South Island Ladies Singles</t>
  </si>
  <si>
    <t>Section 1</t>
  </si>
  <si>
    <t>Section 2</t>
  </si>
  <si>
    <t>BYE</t>
  </si>
  <si>
    <t>ASH_MSA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</si>
  <si>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</si>
  <si>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</si>
  <si>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</si>
  <si>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</si>
  <si>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</si>
  <si>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</si>
  <si>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</si>
  <si>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</si>
  <si>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MOIRA LAFAELE</t>
  </si>
  <si>
    <t>Section 11</t>
  </si>
  <si>
    <t>Section 12</t>
  </si>
  <si>
    <t>Section 13</t>
  </si>
  <si>
    <t>Section 14</t>
  </si>
  <si>
    <t>Section 15</t>
  </si>
  <si>
    <t>Section 16</t>
  </si>
  <si>
    <t>Section 17</t>
  </si>
  <si>
    <t>Section 18</t>
  </si>
  <si>
    <t>WINNING TEAM</t>
  </si>
  <si>
    <t>There will be NO Refund for players who fail to show up or pull out without prior notice of a legitimate reason.</t>
  </si>
  <si>
    <t>Am Registration 8 - 8.20. Play to start 8.30am.
Sections 1 - 9 am session.
Pm Registration 1 - 1.20pm Play to start 1.30.
Sections 10 - 18 pm session.
Full Dress Code Strictly Applied.
CNZ Rules apply.</t>
  </si>
  <si>
    <t>TEAM RESULTS</t>
  </si>
  <si>
    <t>2025 South Island Ladies Singles:Main Event</t>
  </si>
  <si>
    <t>Last 64</t>
  </si>
  <si>
    <t>Last 32</t>
  </si>
  <si>
    <t>Last 16: Match 1</t>
  </si>
  <si>
    <t>1/4 Final: 1</t>
  </si>
  <si>
    <t>Last 16: Match 2</t>
  </si>
  <si>
    <t>Semi Final: 1</t>
  </si>
  <si>
    <t>Last 16: Match 3</t>
  </si>
  <si>
    <t>1/4 Final: 2</t>
  </si>
  <si>
    <t>Last 16: Match 4</t>
  </si>
  <si>
    <t>Final</t>
  </si>
  <si>
    <t>Last 16: Match 5</t>
  </si>
  <si>
    <t>WINNER</t>
  </si>
  <si>
    <t>1/4 Final: 3</t>
  </si>
  <si>
    <t>Last 16: Match 6</t>
  </si>
  <si>
    <t>Semi Final: 2</t>
  </si>
  <si>
    <t>Last 16: Match 7</t>
  </si>
  <si>
    <t>1/4 Final: 4</t>
  </si>
  <si>
    <t>Last 16: Match 8</t>
  </si>
  <si>
    <t>2025 South Island Ladies Singles:Main - Flight Event</t>
  </si>
  <si>
    <t>2025 South Island Ladies Singles:Trophy Event</t>
  </si>
  <si>
    <t>2025 South Island Ladies Singles:Trophy - Flight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</si>
</sst>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  <scheme val="minor"/>
    </font>
    <font>
      <sz val="10"/>
      <color theme="1"/>
      <name val="Arial"/>
    </font>
    <font>
      <sz val="12"/>
      <color theme="1"/>
      <name val="Calibri"/>
    </font>
    <font>
      <b/>
      <sz val="10"/>
      <color theme="1"/>
      <name val="Arial"/>
    </font>
    <font>
      <sz val="10"/>
      <color theme="1"/>
      <name val="Arial"/>
      <scheme val="minor"/>
    </font>
    <font>
      <sz val="11"/>
      <color rgb="FF000000"/>
      <name val="Inconsolata"/>
    </font>
    <font>
      <sz val="10"/>
      <color theme="1"/>
      <name val="Arial"/>
    </font>
    <font>
      <sz val="10"/>
      <name val="Arial"/>
    </font>
    <font>
      <b/>
      <sz val="28"/>
      <color theme="1"/>
      <name val="Arial"/>
      <scheme val="minor"/>
    </font>
    <font>
      <b/>
      <sz val="11"/>
      <color theme="1"/>
      <name val="Arial"/>
      <scheme val="minor"/>
    </font>
    <font>
      <sz val="14"/>
      <color theme="1"/>
      <name val="Arial"/>
      <scheme val="minor"/>
    </font>
    <font>
      <sz val="14"/>
      <color rgb="FFFF0000"/>
      <name val="Arial"/>
      <scheme val="minor"/>
    </font>
    <font>
      <sz val="14"/>
      <color rgb="FF0000FF"/>
      <name val="Arial"/>
      <scheme val="minor"/>
    </font>
    <font>
      <b/>
      <sz val="14"/>
      <color theme="1"/>
      <name val="Arial"/>
      <scheme val="minor"/>
    </font>
    <font>
      <sz val="10"/>
      <color theme="1"/>
      <name val="Arial"/>
      <scheme val="minor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0"/>
      <color theme="1"/>
      <name val="Arial"/>
      <scheme val="minor"/>
    </font>
    <font>
      <sz val="12"/>
      <color theme="1"/>
      <name val="Arial"/>
      <scheme val="minor"/>
    </font>
    <font>
      <sz val="12"/>
      <color rgb="FF3366FF"/>
      <name val="Arial"/>
      <scheme val="minor"/>
    </font>
    <font>
      <b/>
      <sz val="12"/>
      <color rgb="FF3366FF"/>
      <name val="Arial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FAA"/>
        <bgColor rgb="FFFFFFAA"/>
      </patternFill>
    </fill>
    <fill>
      <patternFill patternType="solid">
        <fgColor rgb="FFAAFFFF"/>
        <bgColor rgb="FFAAFFFF"/>
      </patternFill>
    </fill>
    <fill>
      <patternFill patternType="solid">
        <fgColor rgb="FFAAFFAA"/>
        <bgColor rgb="FFAAFFAA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E"/>
        <bgColor rgb="FFFFFFFE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0" borderId="2" xfId="0" applyFont="1" applyBorder="1"/>
    <xf numFmtId="0" fontId="1" fillId="2" borderId="2" xfId="0" applyFont="1" applyFill="1" applyBorder="1"/>
    <xf numFmtId="0" fontId="2" fillId="0" borderId="0" xfId="0" applyFont="1"/>
    <xf numFmtId="0" fontId="1" fillId="2" borderId="0" xfId="0" applyFont="1" applyFill="1" applyAlignment="1">
      <alignment horizontal="center"/>
    </xf>
    <xf numFmtId="0" fontId="3" fillId="0" borderId="0" xfId="0" applyFont="1"/>
    <xf numFmtId="2" fontId="3" fillId="0" borderId="0" xfId="0" applyNumberFormat="1" applyFont="1"/>
    <xf numFmtId="0" fontId="4" fillId="3" borderId="0" xfId="0" applyFont="1" applyFill="1"/>
    <xf numFmtId="0" fontId="5" fillId="3" borderId="0" xfId="0" applyFont="1" applyFill="1"/>
    <xf numFmtId="0" fontId="4" fillId="0" borderId="0" xfId="0" applyFont="1"/>
    <xf numFmtId="0" fontId="2" fillId="0" borderId="2" xfId="0" applyFont="1" applyBorder="1"/>
    <xf numFmtId="0" fontId="6" fillId="3" borderId="0" xfId="0" applyFont="1" applyFill="1"/>
    <xf numFmtId="0" fontId="3" fillId="0" borderId="6" xfId="0" applyFont="1" applyBorder="1"/>
    <xf numFmtId="0" fontId="3" fillId="0" borderId="7" xfId="0" applyFont="1" applyBorder="1"/>
    <xf numFmtId="0" fontId="6" fillId="6" borderId="7" xfId="0" applyFont="1" applyFill="1" applyBorder="1"/>
    <xf numFmtId="0" fontId="6" fillId="0" borderId="9" xfId="0" applyFont="1" applyBorder="1"/>
    <xf numFmtId="0" fontId="6" fillId="0" borderId="10" xfId="0" applyFont="1" applyBorder="1"/>
    <xf numFmtId="0" fontId="6" fillId="0" borderId="9" xfId="0" applyFont="1" applyBorder="1" applyAlignment="1">
      <alignment horizontal="right"/>
    </xf>
    <xf numFmtId="49" fontId="6" fillId="0" borderId="0" xfId="0" applyNumberFormat="1" applyFont="1"/>
    <xf numFmtId="0" fontId="6" fillId="5" borderId="9" xfId="0" applyFont="1" applyFill="1" applyBorder="1"/>
    <xf numFmtId="49" fontId="6" fillId="5" borderId="10" xfId="0" applyNumberFormat="1" applyFont="1" applyFill="1" applyBorder="1"/>
    <xf numFmtId="0" fontId="3" fillId="0" borderId="9" xfId="0" applyFont="1" applyBorder="1"/>
    <xf numFmtId="0" fontId="6" fillId="7" borderId="10" xfId="0" applyFont="1" applyFill="1" applyBorder="1"/>
    <xf numFmtId="0" fontId="6" fillId="2" borderId="10" xfId="0" applyFont="1" applyFill="1" applyBorder="1"/>
    <xf numFmtId="0" fontId="6" fillId="8" borderId="10" xfId="0" applyFont="1" applyFill="1" applyBorder="1"/>
    <xf numFmtId="0" fontId="3" fillId="2" borderId="11" xfId="0" applyFont="1" applyFill="1" applyBorder="1"/>
    <xf numFmtId="0" fontId="6" fillId="2" borderId="12" xfId="0" applyFont="1" applyFill="1" applyBorder="1"/>
    <xf numFmtId="0" fontId="6" fillId="0" borderId="11" xfId="0" applyFont="1" applyBorder="1" applyAlignment="1">
      <alignment horizontal="right"/>
    </xf>
    <xf numFmtId="49" fontId="6" fillId="0" borderId="13" xfId="0" applyNumberFormat="1" applyFont="1" applyBorder="1"/>
    <xf numFmtId="0" fontId="6" fillId="5" borderId="11" xfId="0" applyFont="1" applyFill="1" applyBorder="1"/>
    <xf numFmtId="49" fontId="6" fillId="5" borderId="12" xfId="0" applyNumberFormat="1" applyFont="1" applyFill="1" applyBorder="1"/>
    <xf numFmtId="0" fontId="3" fillId="2" borderId="6" xfId="0" applyFont="1" applyFill="1" applyBorder="1"/>
    <xf numFmtId="0" fontId="6" fillId="7" borderId="7" xfId="0" applyFont="1" applyFill="1" applyBorder="1"/>
    <xf numFmtId="0" fontId="6" fillId="6" borderId="12" xfId="0" applyFont="1" applyFill="1" applyBorder="1"/>
    <xf numFmtId="0" fontId="6" fillId="0" borderId="11" xfId="0" applyFont="1" applyBorder="1"/>
    <xf numFmtId="0" fontId="6" fillId="0" borderId="12" xfId="0" applyFont="1" applyBorder="1"/>
    <xf numFmtId="0" fontId="4" fillId="2" borderId="0" xfId="0" applyFont="1" applyFill="1"/>
    <xf numFmtId="0" fontId="10" fillId="0" borderId="15" xfId="0" applyFont="1" applyBorder="1" applyAlignment="1">
      <alignment vertical="center"/>
    </xf>
    <xf numFmtId="49" fontId="14" fillId="6" borderId="18" xfId="0" applyNumberFormat="1" applyFont="1" applyFill="1" applyBorder="1" applyAlignment="1">
      <alignment horizontal="left"/>
    </xf>
    <xf numFmtId="0" fontId="14" fillId="6" borderId="18" xfId="0" applyFont="1" applyFill="1" applyBorder="1" applyAlignment="1">
      <alignment horizontal="right"/>
    </xf>
    <xf numFmtId="0" fontId="14" fillId="6" borderId="19" xfId="0" applyFont="1" applyFill="1" applyBorder="1" applyAlignment="1">
      <alignment horizontal="right"/>
    </xf>
    <xf numFmtId="0" fontId="10" fillId="0" borderId="0" xfId="0" applyFont="1" applyAlignment="1">
      <alignment vertical="center"/>
    </xf>
    <xf numFmtId="49" fontId="14" fillId="2" borderId="1" xfId="0" applyNumberFormat="1" applyFont="1" applyFill="1" applyBorder="1" applyAlignment="1">
      <alignment horizontal="left"/>
    </xf>
    <xf numFmtId="0" fontId="14" fillId="2" borderId="1" xfId="0" applyFont="1" applyFill="1" applyBorder="1" applyAlignment="1">
      <alignment horizontal="right"/>
    </xf>
    <xf numFmtId="49" fontId="14" fillId="7" borderId="1" xfId="0" applyNumberFormat="1" applyFont="1" applyFill="1" applyBorder="1" applyAlignment="1">
      <alignment horizontal="left"/>
    </xf>
    <xf numFmtId="0" fontId="14" fillId="7" borderId="1" xfId="0" applyFont="1" applyFill="1" applyBorder="1" applyAlignment="1">
      <alignment horizontal="right"/>
    </xf>
    <xf numFmtId="49" fontId="14" fillId="6" borderId="1" xfId="0" applyNumberFormat="1" applyFont="1" applyFill="1" applyBorder="1" applyAlignment="1">
      <alignment horizontal="left"/>
    </xf>
    <xf numFmtId="0" fontId="14" fillId="6" borderId="24" xfId="0" applyFont="1" applyFill="1" applyBorder="1" applyAlignment="1">
      <alignment horizontal="right"/>
    </xf>
    <xf numFmtId="0" fontId="14" fillId="6" borderId="1" xfId="0" applyFont="1" applyFill="1" applyBorder="1" applyAlignment="1">
      <alignment horizontal="right"/>
    </xf>
    <xf numFmtId="0" fontId="14" fillId="7" borderId="24" xfId="0" applyFont="1" applyFill="1" applyBorder="1" applyAlignment="1">
      <alignment horizontal="right"/>
    </xf>
    <xf numFmtId="0" fontId="10" fillId="0" borderId="28" xfId="0" applyFont="1" applyBorder="1" applyAlignment="1">
      <alignment vertical="center"/>
    </xf>
    <xf numFmtId="0" fontId="14" fillId="2" borderId="24" xfId="0" applyFont="1" applyFill="1" applyBorder="1" applyAlignment="1">
      <alignment horizontal="right"/>
    </xf>
    <xf numFmtId="0" fontId="15" fillId="0" borderId="34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4" fillId="0" borderId="20" xfId="0" applyFont="1" applyBorder="1"/>
    <xf numFmtId="0" fontId="4" fillId="0" borderId="38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37" xfId="0" applyFont="1" applyBorder="1"/>
    <xf numFmtId="0" fontId="4" fillId="9" borderId="0" xfId="0" applyFont="1" applyFill="1"/>
    <xf numFmtId="2" fontId="4" fillId="0" borderId="0" xfId="0" applyNumberFormat="1" applyFont="1"/>
    <xf numFmtId="0" fontId="18" fillId="0" borderId="0" xfId="0" applyFont="1"/>
    <xf numFmtId="0" fontId="13" fillId="0" borderId="0" xfId="0" applyFont="1"/>
    <xf numFmtId="0" fontId="19" fillId="7" borderId="39" xfId="0" applyFont="1" applyFill="1" applyBorder="1"/>
    <xf numFmtId="0" fontId="19" fillId="0" borderId="19" xfId="0" applyFont="1" applyBorder="1" applyAlignment="1">
      <alignment horizontal="center"/>
    </xf>
    <xf numFmtId="0" fontId="19" fillId="7" borderId="40" xfId="0" applyFont="1" applyFill="1" applyBorder="1"/>
    <xf numFmtId="0" fontId="19" fillId="0" borderId="41" xfId="0" applyFont="1" applyBorder="1" applyAlignment="1">
      <alignment horizontal="center"/>
    </xf>
    <xf numFmtId="0" fontId="4" fillId="0" borderId="7" xfId="0" applyFont="1" applyBorder="1"/>
    <xf numFmtId="0" fontId="4" fillId="0" borderId="13" xfId="0" applyFont="1" applyBorder="1"/>
    <xf numFmtId="0" fontId="19" fillId="0" borderId="42" xfId="0" applyFont="1" applyBorder="1"/>
    <xf numFmtId="0" fontId="19" fillId="6" borderId="39" xfId="0" applyFont="1" applyFill="1" applyBorder="1"/>
    <xf numFmtId="0" fontId="4" fillId="0" borderId="12" xfId="0" applyFont="1" applyBorder="1"/>
    <xf numFmtId="0" fontId="19" fillId="0" borderId="43" xfId="0" applyFont="1" applyBorder="1"/>
    <xf numFmtId="0" fontId="19" fillId="6" borderId="40" xfId="0" applyFont="1" applyFill="1" applyBorder="1"/>
    <xf numFmtId="0" fontId="15" fillId="0" borderId="0" xfId="0" applyFont="1"/>
    <xf numFmtId="0" fontId="19" fillId="11" borderId="39" xfId="0" applyFont="1" applyFill="1" applyBorder="1"/>
    <xf numFmtId="0" fontId="19" fillId="11" borderId="40" xfId="0" applyFont="1" applyFill="1" applyBorder="1"/>
    <xf numFmtId="0" fontId="4" fillId="0" borderId="10" xfId="0" applyFont="1" applyBorder="1"/>
    <xf numFmtId="0" fontId="3" fillId="4" borderId="3" xfId="0" applyFont="1" applyFill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3" fillId="0" borderId="6" xfId="0" applyFont="1" applyBorder="1"/>
    <xf numFmtId="0" fontId="7" fillId="0" borderId="8" xfId="0" applyFont="1" applyBorder="1"/>
    <xf numFmtId="0" fontId="3" fillId="5" borderId="6" xfId="0" applyFont="1" applyFill="1" applyBorder="1"/>
    <xf numFmtId="0" fontId="7" fillId="0" borderId="7" xfId="0" applyFont="1" applyBorder="1"/>
    <xf numFmtId="0" fontId="11" fillId="0" borderId="0" xfId="0" applyFont="1" applyAlignment="1">
      <alignment horizontal="left" vertical="center"/>
    </xf>
    <xf numFmtId="0" fontId="7" fillId="0" borderId="28" xfId="0" applyFont="1" applyBorder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2" fontId="13" fillId="0" borderId="0" xfId="0" applyNumberFormat="1" applyFont="1" applyAlignment="1">
      <alignment horizontal="center" vertical="center"/>
    </xf>
    <xf numFmtId="0" fontId="13" fillId="7" borderId="29" xfId="0" applyFont="1" applyFill="1" applyBorder="1" applyAlignment="1">
      <alignment horizontal="right"/>
    </xf>
    <xf numFmtId="0" fontId="7" fillId="0" borderId="30" xfId="0" applyFont="1" applyBorder="1"/>
    <xf numFmtId="0" fontId="13" fillId="2" borderId="29" xfId="0" applyFont="1" applyFill="1" applyBorder="1" applyAlignment="1">
      <alignment horizontal="right"/>
    </xf>
    <xf numFmtId="0" fontId="7" fillId="0" borderId="33" xfId="0" applyFont="1" applyBorder="1"/>
    <xf numFmtId="0" fontId="9" fillId="0" borderId="0" xfId="0" applyFont="1"/>
    <xf numFmtId="0" fontId="0" fillId="0" borderId="0" xfId="0"/>
    <xf numFmtId="0" fontId="10" fillId="0" borderId="20" xfId="0" applyFont="1" applyBorder="1" applyAlignment="1">
      <alignment horizontal="center" vertical="center"/>
    </xf>
    <xf numFmtId="0" fontId="7" fillId="0" borderId="27" xfId="0" applyFont="1" applyBorder="1"/>
    <xf numFmtId="0" fontId="10" fillId="0" borderId="14" xfId="0" applyFont="1" applyBorder="1" applyAlignment="1">
      <alignment horizontal="center" vertical="center"/>
    </xf>
    <xf numFmtId="0" fontId="7" fillId="0" borderId="20" xfId="0" applyFont="1" applyBorder="1"/>
    <xf numFmtId="0" fontId="11" fillId="0" borderId="15" xfId="0" applyFont="1" applyBorder="1" applyAlignment="1">
      <alignment horizontal="left" vertical="center"/>
    </xf>
    <xf numFmtId="0" fontId="10" fillId="0" borderId="15" xfId="0" applyFont="1" applyBorder="1" applyAlignment="1">
      <alignment vertical="center"/>
    </xf>
    <xf numFmtId="0" fontId="12" fillId="0" borderId="15" xfId="0" applyFont="1" applyBorder="1" applyAlignment="1">
      <alignment horizontal="left" vertical="center"/>
    </xf>
    <xf numFmtId="2" fontId="13" fillId="0" borderId="15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3" fillId="7" borderId="21" xfId="0" applyFont="1" applyFill="1" applyBorder="1" applyAlignment="1">
      <alignment horizontal="right"/>
    </xf>
    <xf numFmtId="0" fontId="7" fillId="0" borderId="22" xfId="0" applyFont="1" applyBorder="1"/>
    <xf numFmtId="0" fontId="13" fillId="2" borderId="21" xfId="0" applyFont="1" applyFill="1" applyBorder="1" applyAlignment="1">
      <alignment horizontal="right"/>
    </xf>
    <xf numFmtId="0" fontId="13" fillId="6" borderId="21" xfId="0" applyFont="1" applyFill="1" applyBorder="1" applyAlignment="1">
      <alignment horizontal="right"/>
    </xf>
    <xf numFmtId="0" fontId="7" fillId="0" borderId="23" xfId="0" applyFont="1" applyBorder="1"/>
    <xf numFmtId="0" fontId="13" fillId="6" borderId="29" xfId="0" applyFont="1" applyFill="1" applyBorder="1" applyAlignment="1">
      <alignment horizontal="right"/>
    </xf>
    <xf numFmtId="0" fontId="10" fillId="6" borderId="16" xfId="0" applyFont="1" applyFill="1" applyBorder="1" applyAlignment="1">
      <alignment horizontal="center" vertical="center"/>
    </xf>
    <xf numFmtId="0" fontId="7" fillId="0" borderId="17" xfId="0" applyFont="1" applyBorder="1"/>
    <xf numFmtId="0" fontId="7" fillId="0" borderId="11" xfId="0" applyFont="1" applyBorder="1"/>
    <xf numFmtId="0" fontId="7" fillId="0" borderId="12" xfId="0" applyFont="1" applyBorder="1"/>
    <xf numFmtId="0" fontId="10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7" borderId="6" xfId="0" applyFont="1" applyFill="1" applyBorder="1" applyAlignment="1">
      <alignment horizontal="center" vertical="center"/>
    </xf>
    <xf numFmtId="0" fontId="7" fillId="0" borderId="31" xfId="0" applyFont="1" applyBorder="1"/>
    <xf numFmtId="0" fontId="7" fillId="0" borderId="32" xfId="0" applyFont="1" applyBorder="1"/>
    <xf numFmtId="0" fontId="7" fillId="0" borderId="25" xfId="0" applyFont="1" applyBorder="1"/>
    <xf numFmtId="0" fontId="7" fillId="0" borderId="26" xfId="0" applyFont="1" applyBorder="1"/>
    <xf numFmtId="0" fontId="17" fillId="0" borderId="14" xfId="0" applyFont="1" applyBorder="1" applyAlignment="1">
      <alignment horizontal="center" wrapText="1"/>
    </xf>
    <xf numFmtId="0" fontId="7" fillId="0" borderId="15" xfId="0" applyFont="1" applyBorder="1"/>
    <xf numFmtId="0" fontId="7" fillId="0" borderId="36" xfId="0" applyFont="1" applyBorder="1"/>
    <xf numFmtId="0" fontId="17" fillId="0" borderId="27" xfId="0" applyFont="1" applyBorder="1" applyAlignment="1">
      <alignment horizontal="center" wrapText="1"/>
    </xf>
    <xf numFmtId="0" fontId="7" fillId="0" borderId="37" xfId="0" applyFont="1" applyBorder="1"/>
    <xf numFmtId="0" fontId="17" fillId="0" borderId="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10" borderId="0" xfId="0" applyFont="1" applyFill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workbookViewId="0"/>
  </sheetViews>
  <sheetFormatPr defaultColWidth="12.6640625" defaultRowHeight="15.75" customHeight="1" x14ac:dyDescent="0.25"/>
  <cols>
    <col min="1" max="1" width="40.88671875" customWidth="1"/>
    <col min="2" max="2" width="6.33203125" customWidth="1"/>
    <col min="3" max="3" width="6.77734375" customWidth="1"/>
    <col min="4" max="4" width="9.33203125" customWidth="1"/>
    <col min="5" max="5" width="15.33203125" customWidth="1"/>
    <col min="6" max="6" width="14.6640625" customWidth="1"/>
    <col min="7" max="7" width="25.21875" customWidth="1"/>
  </cols>
  <sheetData>
    <row r="1" spans="1:2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 t="s">
        <v>1</v>
      </c>
      <c r="B2" s="1" t="s">
        <v>2</v>
      </c>
      <c r="C2" s="1" t="s">
        <v>3</v>
      </c>
      <c r="D2" s="1" t="s">
        <v>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" t="s">
        <v>5</v>
      </c>
      <c r="B3" s="2" t="s">
        <v>6</v>
      </c>
      <c r="C3" s="2">
        <v>436.77</v>
      </c>
      <c r="D3" s="3">
        <v>1</v>
      </c>
      <c r="E3" s="4" t="str">
        <f t="shared" ref="E3:E257" si="0">LEFT(A3, SEARCH(" ",A3,1)-1)</f>
        <v>CAMELLIA</v>
      </c>
      <c r="F3" s="1" t="str">
        <f t="shared" ref="F3:F257" si="1">RIGHT(A3,LEN(A3)-SEARCH(" ",A3,1))</f>
        <v>COOK</v>
      </c>
      <c r="G3" s="1" t="str">
        <f t="shared" ref="G3:G257" si="2">F3&amp;" "&amp;E3</f>
        <v>COOK CAMELLIA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5" t="s">
        <v>7</v>
      </c>
      <c r="B4" s="5" t="s">
        <v>8</v>
      </c>
      <c r="C4" s="5">
        <v>402.6</v>
      </c>
      <c r="D4" s="3">
        <v>2</v>
      </c>
      <c r="E4" s="4" t="str">
        <f t="shared" si="0"/>
        <v>JOJO</v>
      </c>
      <c r="F4" s="1" t="str">
        <f t="shared" si="1"/>
        <v>COLEMAN</v>
      </c>
      <c r="G4" s="1" t="str">
        <f t="shared" si="2"/>
        <v>COLEMAN JOJO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5" t="s">
        <v>9</v>
      </c>
      <c r="B5" s="5" t="s">
        <v>6</v>
      </c>
      <c r="C5" s="5">
        <v>394.84</v>
      </c>
      <c r="D5" s="3">
        <v>3</v>
      </c>
      <c r="E5" s="4" t="str">
        <f t="shared" si="0"/>
        <v>TEMPLE</v>
      </c>
      <c r="F5" s="1" t="str">
        <f t="shared" si="1"/>
        <v>GEAYLEY</v>
      </c>
      <c r="G5" s="1" t="str">
        <f t="shared" si="2"/>
        <v>GEAYLEY TEMPLE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5" t="s">
        <v>10</v>
      </c>
      <c r="B6" s="5" t="s">
        <v>8</v>
      </c>
      <c r="C6" s="5">
        <v>387.27</v>
      </c>
      <c r="D6" s="3">
        <v>4</v>
      </c>
      <c r="E6" s="4" t="str">
        <f t="shared" si="0"/>
        <v>DENISE</v>
      </c>
      <c r="F6" s="1" t="str">
        <f t="shared" si="1"/>
        <v>WILKINSON</v>
      </c>
      <c r="G6" s="1" t="str">
        <f t="shared" si="2"/>
        <v>WILKINSON DENISE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6" t="s">
        <v>11</v>
      </c>
      <c r="B7" s="6" t="s">
        <v>12</v>
      </c>
      <c r="C7" s="5">
        <v>382.58</v>
      </c>
      <c r="D7" s="3">
        <v>5</v>
      </c>
      <c r="E7" s="4" t="str">
        <f t="shared" si="0"/>
        <v>GINA</v>
      </c>
      <c r="F7" s="1" t="str">
        <f t="shared" si="1"/>
        <v>GRIMWOOD</v>
      </c>
      <c r="G7" s="1" t="str">
        <f t="shared" si="2"/>
        <v>GRIMWOOD GINA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5" t="s">
        <v>13</v>
      </c>
      <c r="B8" s="5" t="s">
        <v>6</v>
      </c>
      <c r="C8" s="5">
        <v>366.45</v>
      </c>
      <c r="D8" s="3">
        <v>6</v>
      </c>
      <c r="E8" s="4" t="str">
        <f t="shared" si="0"/>
        <v>TATUM</v>
      </c>
      <c r="F8" s="1" t="str">
        <f t="shared" si="1"/>
        <v>MANNING</v>
      </c>
      <c r="G8" s="1" t="str">
        <f t="shared" si="2"/>
        <v>MANNING TATUM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5" t="s">
        <v>14</v>
      </c>
      <c r="B9" s="5" t="s">
        <v>12</v>
      </c>
      <c r="C9" s="5">
        <v>343.41</v>
      </c>
      <c r="D9" s="3">
        <v>7</v>
      </c>
      <c r="E9" s="4" t="str">
        <f t="shared" si="0"/>
        <v>CRYSTALEE</v>
      </c>
      <c r="F9" s="1" t="str">
        <f t="shared" si="1"/>
        <v>JANE</v>
      </c>
      <c r="G9" s="1" t="str">
        <f t="shared" si="2"/>
        <v>JANE CRYSTALEE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5" t="s">
        <v>15</v>
      </c>
      <c r="B10" s="5" t="s">
        <v>12</v>
      </c>
      <c r="C10" s="5">
        <v>327.35000000000002</v>
      </c>
      <c r="D10" s="3">
        <v>8</v>
      </c>
      <c r="E10" s="4" t="str">
        <f t="shared" si="0"/>
        <v>AGNES</v>
      </c>
      <c r="F10" s="1" t="str">
        <f t="shared" si="1"/>
        <v>KIMURA</v>
      </c>
      <c r="G10" s="1" t="str">
        <f t="shared" si="2"/>
        <v>KIMURA AGNES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5" t="s">
        <v>16</v>
      </c>
      <c r="B11" s="5" t="s">
        <v>17</v>
      </c>
      <c r="C11" s="5">
        <v>321.81</v>
      </c>
      <c r="D11" s="3">
        <v>9</v>
      </c>
      <c r="E11" s="4" t="str">
        <f t="shared" si="0"/>
        <v>KIMBERLEY</v>
      </c>
      <c r="F11" s="1" t="str">
        <f t="shared" si="1"/>
        <v>CULLEN</v>
      </c>
      <c r="G11" s="1" t="str">
        <f t="shared" si="2"/>
        <v>CULLEN KIMBERLEY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5" t="s">
        <v>18</v>
      </c>
      <c r="B12" s="5" t="s">
        <v>12</v>
      </c>
      <c r="C12" s="5">
        <v>318.85000000000002</v>
      </c>
      <c r="D12" s="3">
        <v>10</v>
      </c>
      <c r="E12" s="4" t="str">
        <f t="shared" si="0"/>
        <v>CELIA</v>
      </c>
      <c r="F12" s="1" t="str">
        <f t="shared" si="1"/>
        <v>BASON</v>
      </c>
      <c r="G12" s="1" t="str">
        <f t="shared" si="2"/>
        <v>BASON CELIA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5" t="s">
        <v>19</v>
      </c>
      <c r="B13" s="5" t="s">
        <v>20</v>
      </c>
      <c r="C13" s="5">
        <v>309.08999999999997</v>
      </c>
      <c r="D13" s="3">
        <v>11</v>
      </c>
      <c r="E13" s="4" t="str">
        <f t="shared" si="0"/>
        <v>LARISSA</v>
      </c>
      <c r="F13" s="1" t="str">
        <f t="shared" si="1"/>
        <v>DEVINE</v>
      </c>
      <c r="G13" s="1" t="str">
        <f t="shared" si="2"/>
        <v>DEVINE LARISSA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5" t="s">
        <v>21</v>
      </c>
      <c r="B14" s="5" t="s">
        <v>22</v>
      </c>
      <c r="C14" s="5">
        <v>306.42</v>
      </c>
      <c r="D14" s="3">
        <v>12</v>
      </c>
      <c r="E14" s="4" t="str">
        <f t="shared" si="0"/>
        <v>SUZANNE</v>
      </c>
      <c r="F14" s="1" t="str">
        <f t="shared" si="1"/>
        <v>HART</v>
      </c>
      <c r="G14" s="1" t="str">
        <f t="shared" si="2"/>
        <v>HART SUZANNE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5" t="s">
        <v>23</v>
      </c>
      <c r="B15" s="5" t="s">
        <v>24</v>
      </c>
      <c r="C15" s="5">
        <v>282.69</v>
      </c>
      <c r="D15" s="3">
        <v>13</v>
      </c>
      <c r="E15" s="4" t="str">
        <f t="shared" si="0"/>
        <v>CLARE</v>
      </c>
      <c r="F15" s="1" t="str">
        <f t="shared" si="1"/>
        <v>SHANAHER</v>
      </c>
      <c r="G15" s="1" t="str">
        <f t="shared" si="2"/>
        <v>SHANAHER CLARE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5" t="s">
        <v>25</v>
      </c>
      <c r="B16" s="5" t="s">
        <v>22</v>
      </c>
      <c r="C16" s="5">
        <v>282.64</v>
      </c>
      <c r="D16" s="3">
        <v>14</v>
      </c>
      <c r="E16" s="4" t="str">
        <f t="shared" si="0"/>
        <v>NITA</v>
      </c>
      <c r="F16" s="1" t="str">
        <f t="shared" si="1"/>
        <v>CLARKSON</v>
      </c>
      <c r="G16" s="1" t="str">
        <f t="shared" si="2"/>
        <v>CLARKSON NITA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5" t="s">
        <v>26</v>
      </c>
      <c r="B17" s="5" t="s">
        <v>27</v>
      </c>
      <c r="C17" s="5">
        <v>277.19</v>
      </c>
      <c r="D17" s="3">
        <v>15</v>
      </c>
      <c r="E17" s="4" t="str">
        <f t="shared" si="0"/>
        <v>CINDY</v>
      </c>
      <c r="F17" s="1" t="str">
        <f t="shared" si="1"/>
        <v>KEEGAN</v>
      </c>
      <c r="G17" s="1" t="str">
        <f t="shared" si="2"/>
        <v>KEEGAN CINDY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5" t="s">
        <v>28</v>
      </c>
      <c r="B18" s="5" t="s">
        <v>8</v>
      </c>
      <c r="C18" s="5">
        <v>266.43</v>
      </c>
      <c r="D18" s="3">
        <v>16</v>
      </c>
      <c r="E18" s="4" t="str">
        <f t="shared" si="0"/>
        <v>TONI</v>
      </c>
      <c r="F18" s="1" t="str">
        <f t="shared" si="1"/>
        <v>BLAIR</v>
      </c>
      <c r="G18" s="1" t="str">
        <f t="shared" si="2"/>
        <v>BLAIR TONI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5" t="s">
        <v>29</v>
      </c>
      <c r="B19" s="5" t="s">
        <v>30</v>
      </c>
      <c r="C19" s="5">
        <v>266.29000000000002</v>
      </c>
      <c r="D19" s="3">
        <v>17</v>
      </c>
      <c r="E19" s="4" t="str">
        <f t="shared" si="0"/>
        <v>HAARA</v>
      </c>
      <c r="F19" s="1" t="str">
        <f t="shared" si="1"/>
        <v>AROHA TE</v>
      </c>
      <c r="G19" s="1" t="str">
        <f t="shared" si="2"/>
        <v>AROHA TE HAARA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5" t="s">
        <v>31</v>
      </c>
      <c r="B20" s="5" t="s">
        <v>32</v>
      </c>
      <c r="C20" s="5">
        <v>265.64</v>
      </c>
      <c r="D20" s="3">
        <v>18</v>
      </c>
      <c r="E20" s="4" t="str">
        <f t="shared" si="0"/>
        <v>RACHAEL</v>
      </c>
      <c r="F20" s="1" t="str">
        <f t="shared" si="1"/>
        <v>LANGDON</v>
      </c>
      <c r="G20" s="1" t="str">
        <f t="shared" si="2"/>
        <v>LANGDON RACHAEL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5" t="s">
        <v>33</v>
      </c>
      <c r="B21" s="5" t="s">
        <v>17</v>
      </c>
      <c r="C21" s="5">
        <v>265.14</v>
      </c>
      <c r="D21" s="3">
        <v>19</v>
      </c>
      <c r="E21" s="4" t="str">
        <f t="shared" si="0"/>
        <v>LIZ</v>
      </c>
      <c r="F21" s="1" t="str">
        <f t="shared" si="1"/>
        <v>HULLEN</v>
      </c>
      <c r="G21" s="1" t="str">
        <f t="shared" si="2"/>
        <v>HULLEN LIZ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5" t="s">
        <v>34</v>
      </c>
      <c r="B22" s="5" t="s">
        <v>35</v>
      </c>
      <c r="C22" s="5">
        <v>264.56</v>
      </c>
      <c r="D22" s="3">
        <v>20</v>
      </c>
      <c r="E22" s="4" t="str">
        <f t="shared" si="0"/>
        <v>CHANTELLE</v>
      </c>
      <c r="F22" s="1" t="str">
        <f t="shared" si="1"/>
        <v>GRAY</v>
      </c>
      <c r="G22" s="1" t="str">
        <f t="shared" si="2"/>
        <v>GRAY CHANTELLE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5" t="s">
        <v>36</v>
      </c>
      <c r="B23" s="5" t="s">
        <v>17</v>
      </c>
      <c r="C23" s="5">
        <v>246.83</v>
      </c>
      <c r="D23" s="3">
        <v>21</v>
      </c>
      <c r="E23" s="4" t="str">
        <f t="shared" si="0"/>
        <v>VICTORIA</v>
      </c>
      <c r="F23" s="1" t="str">
        <f t="shared" si="1"/>
        <v>HEAVEY</v>
      </c>
      <c r="G23" s="1" t="str">
        <f t="shared" si="2"/>
        <v>HEAVEY VICTORIA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5" t="s">
        <v>37</v>
      </c>
      <c r="B24" s="5" t="s">
        <v>17</v>
      </c>
      <c r="C24" s="5">
        <v>242.32</v>
      </c>
      <c r="D24" s="3">
        <v>22</v>
      </c>
      <c r="E24" s="4" t="str">
        <f t="shared" si="0"/>
        <v>LETITIA</v>
      </c>
      <c r="F24" s="1" t="str">
        <f t="shared" si="1"/>
        <v>JACKSON</v>
      </c>
      <c r="G24" s="1" t="str">
        <f t="shared" si="2"/>
        <v>JACKSON LETITIA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5" t="s">
        <v>38</v>
      </c>
      <c r="B25" s="5" t="s">
        <v>24</v>
      </c>
      <c r="C25" s="5">
        <v>241.8</v>
      </c>
      <c r="D25" s="3">
        <v>23</v>
      </c>
      <c r="E25" s="4" t="str">
        <f t="shared" si="0"/>
        <v>SHANNON</v>
      </c>
      <c r="F25" s="1" t="str">
        <f t="shared" si="1"/>
        <v>OTENE</v>
      </c>
      <c r="G25" s="1" t="str">
        <f t="shared" si="2"/>
        <v>OTENE SHANNON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5" t="s">
        <v>39</v>
      </c>
      <c r="B26" s="5" t="s">
        <v>32</v>
      </c>
      <c r="C26" s="5">
        <v>240.57</v>
      </c>
      <c r="D26" s="3">
        <v>24</v>
      </c>
      <c r="E26" s="4" t="str">
        <f t="shared" si="0"/>
        <v>RITA</v>
      </c>
      <c r="F26" s="1" t="str">
        <f t="shared" si="1"/>
        <v>TOAMAU</v>
      </c>
      <c r="G26" s="1" t="str">
        <f t="shared" si="2"/>
        <v>TOAMAU RITA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5" t="s">
        <v>40</v>
      </c>
      <c r="B27" s="5" t="s">
        <v>22</v>
      </c>
      <c r="C27" s="5">
        <v>234.12</v>
      </c>
      <c r="D27" s="3">
        <v>25</v>
      </c>
      <c r="E27" s="4" t="str">
        <f t="shared" si="0"/>
        <v>MARIA</v>
      </c>
      <c r="F27" s="1" t="str">
        <f t="shared" si="1"/>
        <v>PAUL-BENNETT</v>
      </c>
      <c r="G27" s="1" t="str">
        <f t="shared" si="2"/>
        <v>PAUL-BENNETT MARIA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5" t="s">
        <v>41</v>
      </c>
      <c r="B28" s="5" t="s">
        <v>42</v>
      </c>
      <c r="C28" s="5">
        <v>233.34</v>
      </c>
      <c r="D28" s="3">
        <v>26</v>
      </c>
      <c r="E28" s="4" t="str">
        <f t="shared" si="0"/>
        <v>NICOLA</v>
      </c>
      <c r="F28" s="1" t="str">
        <f t="shared" si="1"/>
        <v>BURNS</v>
      </c>
      <c r="G28" s="1" t="str">
        <f t="shared" si="2"/>
        <v>BURNS NICOLA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5" t="s">
        <v>43</v>
      </c>
      <c r="B29" s="5" t="s">
        <v>30</v>
      </c>
      <c r="C29" s="5">
        <v>231.24</v>
      </c>
      <c r="D29" s="3">
        <v>27</v>
      </c>
      <c r="E29" s="4" t="str">
        <f t="shared" si="0"/>
        <v>HAZEL</v>
      </c>
      <c r="F29" s="1" t="str">
        <f t="shared" si="1"/>
        <v>COOK</v>
      </c>
      <c r="G29" s="1" t="str">
        <f t="shared" si="2"/>
        <v>COOK HAZEL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5" t="s">
        <v>44</v>
      </c>
      <c r="B30" s="5" t="s">
        <v>45</v>
      </c>
      <c r="C30" s="5">
        <v>222.52</v>
      </c>
      <c r="D30" s="3">
        <v>28</v>
      </c>
      <c r="E30" s="4" t="str">
        <f t="shared" si="0"/>
        <v>TAB</v>
      </c>
      <c r="F30" s="1" t="str">
        <f t="shared" si="1"/>
        <v>POU</v>
      </c>
      <c r="G30" s="1" t="str">
        <f t="shared" si="2"/>
        <v>POU TAB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5" t="s">
        <v>46</v>
      </c>
      <c r="B31" s="5" t="s">
        <v>6</v>
      </c>
      <c r="C31" s="5">
        <v>221.07</v>
      </c>
      <c r="D31" s="3">
        <v>29</v>
      </c>
      <c r="E31" s="4" t="str">
        <f t="shared" si="0"/>
        <v>ASHLEIGH</v>
      </c>
      <c r="F31" s="1" t="str">
        <f t="shared" si="1"/>
        <v>ALLEN</v>
      </c>
      <c r="G31" s="1" t="str">
        <f t="shared" si="2"/>
        <v>ALLEN ASHLEIGH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5" t="s">
        <v>47</v>
      </c>
      <c r="B32" s="5" t="s">
        <v>48</v>
      </c>
      <c r="C32" s="5">
        <v>218.31</v>
      </c>
      <c r="D32" s="3">
        <v>30</v>
      </c>
      <c r="E32" s="4" t="str">
        <f t="shared" si="0"/>
        <v>CATRIONA</v>
      </c>
      <c r="F32" s="1" t="str">
        <f t="shared" si="1"/>
        <v>McLEAN</v>
      </c>
      <c r="G32" s="1" t="str">
        <f t="shared" si="2"/>
        <v>McLEAN CATRIONA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5" t="s">
        <v>49</v>
      </c>
      <c r="B33" s="5" t="s">
        <v>8</v>
      </c>
      <c r="C33" s="5">
        <v>217.71</v>
      </c>
      <c r="D33" s="3">
        <v>31</v>
      </c>
      <c r="E33" s="4" t="str">
        <f t="shared" si="0"/>
        <v>KERI</v>
      </c>
      <c r="F33" s="1" t="str">
        <f t="shared" si="1"/>
        <v>LOW</v>
      </c>
      <c r="G33" s="1" t="str">
        <f t="shared" si="2"/>
        <v>LOW KERI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5" t="s">
        <v>50</v>
      </c>
      <c r="B34" s="5" t="s">
        <v>17</v>
      </c>
      <c r="C34" s="5">
        <v>216.72</v>
      </c>
      <c r="D34" s="3">
        <v>32</v>
      </c>
      <c r="E34" s="4" t="str">
        <f t="shared" si="0"/>
        <v>CORIEN</v>
      </c>
      <c r="F34" s="1" t="str">
        <f t="shared" si="1"/>
        <v>SIMPSON</v>
      </c>
      <c r="G34" s="1" t="str">
        <f t="shared" si="2"/>
        <v>SIMPSON CORIEN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5" t="s">
        <v>51</v>
      </c>
      <c r="B35" s="5" t="s">
        <v>17</v>
      </c>
      <c r="C35" s="5">
        <v>216.64</v>
      </c>
      <c r="D35" s="3">
        <v>33</v>
      </c>
      <c r="E35" s="4" t="str">
        <f t="shared" si="0"/>
        <v>MAXINE</v>
      </c>
      <c r="F35" s="1" t="str">
        <f t="shared" si="1"/>
        <v>SOAL</v>
      </c>
      <c r="G35" s="1" t="str">
        <f t="shared" si="2"/>
        <v>SOAL MAXINE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5" t="s">
        <v>52</v>
      </c>
      <c r="B36" s="5" t="s">
        <v>30</v>
      </c>
      <c r="C36" s="5">
        <v>215.79</v>
      </c>
      <c r="D36" s="3">
        <v>34</v>
      </c>
      <c r="E36" s="4" t="str">
        <f t="shared" si="0"/>
        <v>JENNY</v>
      </c>
      <c r="F36" s="1" t="str">
        <f t="shared" si="1"/>
        <v>COOK</v>
      </c>
      <c r="G36" s="1" t="str">
        <f t="shared" si="2"/>
        <v>COOK JENNY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5" t="s">
        <v>53</v>
      </c>
      <c r="B37" s="5" t="s">
        <v>48</v>
      </c>
      <c r="C37" s="5">
        <v>214.51</v>
      </c>
      <c r="D37" s="3">
        <v>35</v>
      </c>
      <c r="E37" s="4" t="str">
        <f t="shared" si="0"/>
        <v>HANNAH</v>
      </c>
      <c r="F37" s="1" t="str">
        <f t="shared" si="1"/>
        <v>WOOD</v>
      </c>
      <c r="G37" s="1" t="str">
        <f t="shared" si="2"/>
        <v>WOOD HANNAH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5" t="s">
        <v>54</v>
      </c>
      <c r="B38" s="5" t="s">
        <v>17</v>
      </c>
      <c r="C38" s="5">
        <v>213.84</v>
      </c>
      <c r="D38" s="3">
        <v>36</v>
      </c>
      <c r="E38" s="4" t="str">
        <f t="shared" si="0"/>
        <v>SHERRALEE</v>
      </c>
      <c r="F38" s="1" t="str">
        <f t="shared" si="1"/>
        <v>BOYCE</v>
      </c>
      <c r="G38" s="1" t="str">
        <f t="shared" si="2"/>
        <v>BOYCE SHERRALEE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5" t="s">
        <v>55</v>
      </c>
      <c r="B39" s="5" t="s">
        <v>24</v>
      </c>
      <c r="C39" s="5">
        <v>209.17</v>
      </c>
      <c r="D39" s="3">
        <v>37</v>
      </c>
      <c r="E39" s="4" t="str">
        <f t="shared" si="0"/>
        <v>KATRINA</v>
      </c>
      <c r="F39" s="1" t="str">
        <f t="shared" si="1"/>
        <v>TITO</v>
      </c>
      <c r="G39" s="1" t="str">
        <f t="shared" si="2"/>
        <v>TITO KATRINA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5" t="s">
        <v>56</v>
      </c>
      <c r="B40" s="5" t="s">
        <v>17</v>
      </c>
      <c r="C40" s="5">
        <v>203.69</v>
      </c>
      <c r="D40" s="3">
        <v>38</v>
      </c>
      <c r="E40" s="4" t="str">
        <f t="shared" si="0"/>
        <v>JADE</v>
      </c>
      <c r="F40" s="1" t="str">
        <f t="shared" si="1"/>
        <v>CULLEN</v>
      </c>
      <c r="G40" s="1" t="str">
        <f t="shared" si="2"/>
        <v>CULLEN JADE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5" t="s">
        <v>57</v>
      </c>
      <c r="B41" s="5" t="s">
        <v>20</v>
      </c>
      <c r="C41" s="5">
        <v>202.04</v>
      </c>
      <c r="D41" s="3">
        <v>39</v>
      </c>
      <c r="E41" s="4" t="str">
        <f t="shared" si="0"/>
        <v>TRISH</v>
      </c>
      <c r="F41" s="1" t="str">
        <f t="shared" si="1"/>
        <v>O'NEILL</v>
      </c>
      <c r="G41" s="1" t="str">
        <f t="shared" si="2"/>
        <v>O'NEILL TRISH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5" t="s">
        <v>58</v>
      </c>
      <c r="B42" s="5" t="s">
        <v>59</v>
      </c>
      <c r="C42" s="5">
        <v>197.76</v>
      </c>
      <c r="D42" s="3">
        <v>40</v>
      </c>
      <c r="E42" s="4" t="str">
        <f t="shared" si="0"/>
        <v>RAEWYN</v>
      </c>
      <c r="F42" s="1" t="str">
        <f t="shared" si="1"/>
        <v>JONES</v>
      </c>
      <c r="G42" s="1" t="str">
        <f t="shared" si="2"/>
        <v>JONES RAEWYN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5" t="s">
        <v>60</v>
      </c>
      <c r="B43" s="5" t="s">
        <v>8</v>
      </c>
      <c r="C43" s="5">
        <v>193.73</v>
      </c>
      <c r="D43" s="3">
        <v>41</v>
      </c>
      <c r="E43" s="4" t="str">
        <f t="shared" si="0"/>
        <v>JANET</v>
      </c>
      <c r="F43" s="1" t="str">
        <f t="shared" si="1"/>
        <v>McGRATH</v>
      </c>
      <c r="G43" s="1" t="str">
        <f t="shared" si="2"/>
        <v>McGRATH JANET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5" t="s">
        <v>61</v>
      </c>
      <c r="B44" s="5" t="s">
        <v>45</v>
      </c>
      <c r="C44" s="5">
        <v>192.35</v>
      </c>
      <c r="D44" s="3">
        <v>42</v>
      </c>
      <c r="E44" s="4" t="str">
        <f t="shared" si="0"/>
        <v>SOFIA</v>
      </c>
      <c r="F44" s="1" t="str">
        <f t="shared" si="1"/>
        <v>PENELI</v>
      </c>
      <c r="G44" s="1" t="str">
        <f t="shared" si="2"/>
        <v>PENELI SOFIA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5" t="s">
        <v>62</v>
      </c>
      <c r="B45" s="5" t="s">
        <v>63</v>
      </c>
      <c r="C45" s="5">
        <v>190.69</v>
      </c>
      <c r="D45" s="3">
        <v>43</v>
      </c>
      <c r="E45" s="4" t="str">
        <f t="shared" si="0"/>
        <v>LIZZIE</v>
      </c>
      <c r="F45" s="1" t="str">
        <f t="shared" si="1"/>
        <v>MOSES</v>
      </c>
      <c r="G45" s="1" t="str">
        <f t="shared" si="2"/>
        <v>MOSES LIZZIE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5" t="s">
        <v>64</v>
      </c>
      <c r="B46" s="5" t="s">
        <v>48</v>
      </c>
      <c r="C46" s="5">
        <v>189.95</v>
      </c>
      <c r="D46" s="3">
        <v>44</v>
      </c>
      <c r="E46" s="4" t="str">
        <f t="shared" si="0"/>
        <v>JASMINE</v>
      </c>
      <c r="F46" s="1" t="str">
        <f t="shared" si="1"/>
        <v>PURDON</v>
      </c>
      <c r="G46" s="1" t="str">
        <f t="shared" si="2"/>
        <v>PURDON JASMINE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5" t="s">
        <v>65</v>
      </c>
      <c r="B47" s="5" t="s">
        <v>24</v>
      </c>
      <c r="C47" s="5">
        <v>187.13</v>
      </c>
      <c r="D47" s="3">
        <v>45</v>
      </c>
      <c r="E47" s="4" t="str">
        <f t="shared" si="0"/>
        <v>LEANNE</v>
      </c>
      <c r="F47" s="1" t="str">
        <f t="shared" si="1"/>
        <v>STOWERS</v>
      </c>
      <c r="G47" s="1" t="str">
        <f t="shared" si="2"/>
        <v>STOWERS LEANNE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5" t="s">
        <v>66</v>
      </c>
      <c r="B48" s="5" t="s">
        <v>32</v>
      </c>
      <c r="C48" s="5">
        <v>183.59</v>
      </c>
      <c r="D48" s="3">
        <v>46</v>
      </c>
      <c r="E48" s="4" t="str">
        <f t="shared" si="0"/>
        <v>MICHAELA</v>
      </c>
      <c r="F48" s="1" t="str">
        <f t="shared" si="1"/>
        <v>LANGDON</v>
      </c>
      <c r="G48" s="1" t="str">
        <f t="shared" si="2"/>
        <v>LANGDON MICHAELA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5" t="s">
        <v>67</v>
      </c>
      <c r="B49" s="5" t="s">
        <v>32</v>
      </c>
      <c r="C49" s="5">
        <v>182.74</v>
      </c>
      <c r="D49" s="3">
        <v>47</v>
      </c>
      <c r="E49" s="4" t="str">
        <f t="shared" si="0"/>
        <v>DEBBIE</v>
      </c>
      <c r="F49" s="1" t="str">
        <f t="shared" si="1"/>
        <v>COATES</v>
      </c>
      <c r="G49" s="1" t="str">
        <f t="shared" si="2"/>
        <v>COATES DEBBIE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5" t="s">
        <v>68</v>
      </c>
      <c r="B50" s="5" t="s">
        <v>17</v>
      </c>
      <c r="C50" s="5">
        <v>181.24</v>
      </c>
      <c r="D50" s="3">
        <v>48</v>
      </c>
      <c r="E50" s="4" t="str">
        <f t="shared" si="0"/>
        <v>AILEEN</v>
      </c>
      <c r="F50" s="1" t="str">
        <f t="shared" si="1"/>
        <v>BARNES</v>
      </c>
      <c r="G50" s="1" t="str">
        <f t="shared" si="2"/>
        <v>BARNES AILEEN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5" t="s">
        <v>69</v>
      </c>
      <c r="B51" s="5" t="s">
        <v>17</v>
      </c>
      <c r="C51" s="5">
        <v>181.08</v>
      </c>
      <c r="D51" s="3">
        <v>49</v>
      </c>
      <c r="E51" s="4" t="str">
        <f t="shared" si="0"/>
        <v>MARGO</v>
      </c>
      <c r="F51" s="1" t="str">
        <f t="shared" si="1"/>
        <v>KINGI</v>
      </c>
      <c r="G51" s="1" t="str">
        <f t="shared" si="2"/>
        <v>KINGI MARGO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7" t="s">
        <v>70</v>
      </c>
      <c r="B52" s="5" t="s">
        <v>48</v>
      </c>
      <c r="C52" s="5">
        <v>180.2</v>
      </c>
      <c r="D52" s="3">
        <v>50</v>
      </c>
      <c r="E52" s="4" t="str">
        <f t="shared" si="0"/>
        <v>NICKI</v>
      </c>
      <c r="F52" s="1" t="str">
        <f t="shared" si="1"/>
        <v>CRUICKSHANK</v>
      </c>
      <c r="G52" s="1" t="str">
        <f t="shared" si="2"/>
        <v>CRUICKSHANK NICKI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5" t="s">
        <v>71</v>
      </c>
      <c r="B53" s="5" t="s">
        <v>8</v>
      </c>
      <c r="C53" s="5">
        <v>178.72</v>
      </c>
      <c r="D53" s="3">
        <v>51</v>
      </c>
      <c r="E53" s="4" t="str">
        <f t="shared" si="0"/>
        <v>PATRICE</v>
      </c>
      <c r="F53" s="1" t="str">
        <f t="shared" si="1"/>
        <v>McGRATH</v>
      </c>
      <c r="G53" s="1" t="str">
        <f t="shared" si="2"/>
        <v>McGRATH PATRICE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5" t="s">
        <v>72</v>
      </c>
      <c r="B54" s="5" t="s">
        <v>73</v>
      </c>
      <c r="C54" s="5">
        <v>176.43</v>
      </c>
      <c r="D54" s="3">
        <v>52</v>
      </c>
      <c r="E54" s="4" t="str">
        <f t="shared" si="0"/>
        <v>VIKKY</v>
      </c>
      <c r="F54" s="1" t="str">
        <f t="shared" si="1"/>
        <v>SPIERS</v>
      </c>
      <c r="G54" s="1" t="str">
        <f t="shared" si="2"/>
        <v>SPIERS VIKKY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5" t="s">
        <v>74</v>
      </c>
      <c r="B55" s="5" t="s">
        <v>22</v>
      </c>
      <c r="C55" s="5">
        <v>174.92</v>
      </c>
      <c r="D55" s="3">
        <v>53</v>
      </c>
      <c r="E55" s="4" t="str">
        <f t="shared" si="0"/>
        <v>MIHIRAU</v>
      </c>
      <c r="F55" s="1" t="str">
        <f t="shared" si="1"/>
        <v>JAMIESON</v>
      </c>
      <c r="G55" s="1" t="str">
        <f t="shared" si="2"/>
        <v>JAMIESON MIHIRAU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5" t="s">
        <v>75</v>
      </c>
      <c r="B56" s="5" t="s">
        <v>17</v>
      </c>
      <c r="C56" s="5">
        <v>172.73</v>
      </c>
      <c r="D56" s="3">
        <v>54</v>
      </c>
      <c r="E56" s="4" t="str">
        <f t="shared" si="0"/>
        <v>PAULINE</v>
      </c>
      <c r="F56" s="1" t="str">
        <f t="shared" si="1"/>
        <v>MORRIS</v>
      </c>
      <c r="G56" s="1" t="str">
        <f t="shared" si="2"/>
        <v>MORRIS PAULINE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5" t="s">
        <v>76</v>
      </c>
      <c r="B57" s="5" t="s">
        <v>6</v>
      </c>
      <c r="C57" s="5">
        <v>170.82</v>
      </c>
      <c r="D57" s="3">
        <v>55</v>
      </c>
      <c r="E57" s="4" t="str">
        <f t="shared" si="0"/>
        <v>THERESA</v>
      </c>
      <c r="F57" s="1" t="str">
        <f t="shared" si="1"/>
        <v>MURTI</v>
      </c>
      <c r="G57" s="1" t="str">
        <f t="shared" si="2"/>
        <v>MURTI THERESA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5" t="s">
        <v>77</v>
      </c>
      <c r="B58" s="5" t="s">
        <v>48</v>
      </c>
      <c r="C58" s="5">
        <v>169.45</v>
      </c>
      <c r="D58" s="3">
        <v>56</v>
      </c>
      <c r="E58" s="4" t="str">
        <f t="shared" si="0"/>
        <v>KIRSTEN</v>
      </c>
      <c r="F58" s="1" t="str">
        <f t="shared" si="1"/>
        <v>AUMUA</v>
      </c>
      <c r="G58" s="1" t="str">
        <f t="shared" si="2"/>
        <v>AUMUA KIRSTEN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5" t="s">
        <v>78</v>
      </c>
      <c r="B59" s="5" t="s">
        <v>79</v>
      </c>
      <c r="C59" s="5">
        <v>169.2</v>
      </c>
      <c r="D59" s="3">
        <v>57</v>
      </c>
      <c r="E59" s="4" t="str">
        <f t="shared" si="0"/>
        <v>LISA</v>
      </c>
      <c r="F59" s="1" t="str">
        <f t="shared" si="1"/>
        <v>BROOMHALL</v>
      </c>
      <c r="G59" s="1" t="str">
        <f t="shared" si="2"/>
        <v>BROOMHALL LISA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5" t="s">
        <v>80</v>
      </c>
      <c r="B60" s="5" t="s">
        <v>81</v>
      </c>
      <c r="C60" s="5">
        <v>168.15</v>
      </c>
      <c r="D60" s="3">
        <v>58</v>
      </c>
      <c r="E60" s="4" t="str">
        <f t="shared" si="0"/>
        <v>WENDY</v>
      </c>
      <c r="F60" s="1" t="str">
        <f t="shared" si="1"/>
        <v>COOK</v>
      </c>
      <c r="G60" s="1" t="str">
        <f t="shared" si="2"/>
        <v>COOK WENDY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5" t="s">
        <v>82</v>
      </c>
      <c r="B61" s="5" t="s">
        <v>83</v>
      </c>
      <c r="C61" s="5">
        <v>167.73</v>
      </c>
      <c r="D61" s="3">
        <v>59</v>
      </c>
      <c r="E61" s="4" t="str">
        <f t="shared" si="0"/>
        <v>MONICA</v>
      </c>
      <c r="F61" s="1" t="str">
        <f t="shared" si="1"/>
        <v>KENDRICK</v>
      </c>
      <c r="G61" s="1" t="str">
        <f t="shared" si="2"/>
        <v>KENDRICK MONICA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5" t="s">
        <v>84</v>
      </c>
      <c r="B62" s="5" t="s">
        <v>6</v>
      </c>
      <c r="C62" s="5">
        <v>162.08000000000001</v>
      </c>
      <c r="D62" s="3">
        <v>60</v>
      </c>
      <c r="E62" s="4" t="str">
        <f t="shared" si="0"/>
        <v>SYDNEY</v>
      </c>
      <c r="F62" s="1" t="str">
        <f t="shared" si="1"/>
        <v>BURNARD</v>
      </c>
      <c r="G62" s="1" t="str">
        <f t="shared" si="2"/>
        <v>BURNARD SYDNEY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5" t="s">
        <v>85</v>
      </c>
      <c r="B63" s="5" t="s">
        <v>86</v>
      </c>
      <c r="C63" s="5">
        <v>157.74</v>
      </c>
      <c r="D63" s="3">
        <v>61</v>
      </c>
      <c r="E63" s="4" t="str">
        <f t="shared" si="0"/>
        <v>DENISE</v>
      </c>
      <c r="F63" s="1" t="str">
        <f t="shared" si="1"/>
        <v>BRENNOCK</v>
      </c>
      <c r="G63" s="1" t="str">
        <f t="shared" si="2"/>
        <v>BRENNOCK DENISE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5" t="s">
        <v>87</v>
      </c>
      <c r="B64" s="5" t="s">
        <v>32</v>
      </c>
      <c r="C64" s="5">
        <v>156.4</v>
      </c>
      <c r="D64" s="3">
        <v>62</v>
      </c>
      <c r="E64" s="4" t="str">
        <f t="shared" si="0"/>
        <v>MELANIE</v>
      </c>
      <c r="F64" s="1" t="str">
        <f t="shared" si="1"/>
        <v>APANUI</v>
      </c>
      <c r="G64" s="1" t="str">
        <f t="shared" si="2"/>
        <v>APANUI MELANIE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5" t="s">
        <v>88</v>
      </c>
      <c r="B65" s="5" t="s">
        <v>24</v>
      </c>
      <c r="C65" s="5">
        <v>155.94</v>
      </c>
      <c r="D65" s="3">
        <v>63</v>
      </c>
      <c r="E65" s="4" t="str">
        <f t="shared" si="0"/>
        <v>AULL</v>
      </c>
      <c r="F65" s="1" t="str">
        <f t="shared" si="1"/>
        <v>GAYLENE BULLMORE</v>
      </c>
      <c r="G65" s="1" t="str">
        <f t="shared" si="2"/>
        <v>GAYLENE BULLMORE AULL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5" t="s">
        <v>89</v>
      </c>
      <c r="B66" s="5" t="s">
        <v>17</v>
      </c>
      <c r="C66" s="5">
        <v>155.08000000000001</v>
      </c>
      <c r="D66" s="3">
        <v>64</v>
      </c>
      <c r="E66" s="4" t="str">
        <f t="shared" si="0"/>
        <v>WENDY</v>
      </c>
      <c r="F66" s="1" t="str">
        <f t="shared" si="1"/>
        <v>CARLSON</v>
      </c>
      <c r="G66" s="1" t="str">
        <f t="shared" si="2"/>
        <v>CARLSON WENDY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5" t="s">
        <v>90</v>
      </c>
      <c r="B67" s="5" t="s">
        <v>45</v>
      </c>
      <c r="C67" s="5">
        <v>152.33000000000001</v>
      </c>
      <c r="D67" s="3">
        <v>65</v>
      </c>
      <c r="E67" s="4" t="str">
        <f t="shared" si="0"/>
        <v>KAT</v>
      </c>
      <c r="F67" s="1" t="str">
        <f t="shared" si="1"/>
        <v>McKENZIE</v>
      </c>
      <c r="G67" s="1" t="str">
        <f t="shared" si="2"/>
        <v>McKENZIE KAT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5" t="s">
        <v>91</v>
      </c>
      <c r="B68" s="5" t="s">
        <v>92</v>
      </c>
      <c r="C68" s="5">
        <v>152.01</v>
      </c>
      <c r="D68" s="3">
        <v>66</v>
      </c>
      <c r="E68" s="4" t="str">
        <f t="shared" si="0"/>
        <v>TRACEY</v>
      </c>
      <c r="F68" s="1" t="str">
        <f t="shared" si="1"/>
        <v>HOLDAWAY</v>
      </c>
      <c r="G68" s="1" t="str">
        <f t="shared" si="2"/>
        <v>HOLDAWAY TRACEY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5" t="s">
        <v>93</v>
      </c>
      <c r="B69" s="5" t="s">
        <v>94</v>
      </c>
      <c r="C69" s="5">
        <v>149.88</v>
      </c>
      <c r="D69" s="3">
        <v>67</v>
      </c>
      <c r="E69" s="4" t="str">
        <f t="shared" si="0"/>
        <v>BARB</v>
      </c>
      <c r="F69" s="1" t="str">
        <f t="shared" si="1"/>
        <v>BURNARD</v>
      </c>
      <c r="G69" s="1" t="str">
        <f t="shared" si="2"/>
        <v>BURNARD BARB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5" t="s">
        <v>95</v>
      </c>
      <c r="B70" s="5" t="s">
        <v>8</v>
      </c>
      <c r="C70" s="5">
        <v>149.47</v>
      </c>
      <c r="D70" s="3">
        <v>68</v>
      </c>
      <c r="E70" s="4" t="str">
        <f t="shared" si="0"/>
        <v>CHARLOTTE</v>
      </c>
      <c r="F70" s="1" t="str">
        <f t="shared" si="1"/>
        <v>WILLIAMS</v>
      </c>
      <c r="G70" s="1" t="str">
        <f t="shared" si="2"/>
        <v>WILLIAMS CHARLOTTE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5" t="s">
        <v>96</v>
      </c>
      <c r="B71" s="5" t="s">
        <v>24</v>
      </c>
      <c r="C71" s="5">
        <v>149.09</v>
      </c>
      <c r="D71" s="3">
        <v>69</v>
      </c>
      <c r="E71" s="4" t="str">
        <f t="shared" si="0"/>
        <v>LEILANI</v>
      </c>
      <c r="F71" s="1" t="str">
        <f t="shared" si="1"/>
        <v>ALDERSON</v>
      </c>
      <c r="G71" s="1" t="str">
        <f t="shared" si="2"/>
        <v>ALDERSON LEILANI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5" t="s">
        <v>97</v>
      </c>
      <c r="B72" s="5" t="s">
        <v>22</v>
      </c>
      <c r="C72" s="5">
        <v>139.12</v>
      </c>
      <c r="D72" s="3">
        <v>70</v>
      </c>
      <c r="E72" s="4" t="str">
        <f t="shared" si="0"/>
        <v>AROHA</v>
      </c>
      <c r="F72" s="1" t="str">
        <f t="shared" si="1"/>
        <v>(BUBS) GRAY</v>
      </c>
      <c r="G72" s="1" t="str">
        <f t="shared" si="2"/>
        <v>(BUBS) GRAY AROHA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5" t="s">
        <v>98</v>
      </c>
      <c r="B73" s="5" t="s">
        <v>17</v>
      </c>
      <c r="C73" s="5">
        <v>136.82</v>
      </c>
      <c r="D73" s="3">
        <v>71</v>
      </c>
      <c r="E73" s="4" t="str">
        <f t="shared" si="0"/>
        <v>JODIE</v>
      </c>
      <c r="F73" s="1" t="str">
        <f t="shared" si="1"/>
        <v>CHAPMAN</v>
      </c>
      <c r="G73" s="1" t="str">
        <f t="shared" si="2"/>
        <v>CHAPMAN JODIE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5" t="s">
        <v>99</v>
      </c>
      <c r="B74" s="5" t="s">
        <v>12</v>
      </c>
      <c r="C74" s="5">
        <v>134.13</v>
      </c>
      <c r="D74" s="3">
        <v>72</v>
      </c>
      <c r="E74" s="4" t="str">
        <f t="shared" si="0"/>
        <v>LAUREEN</v>
      </c>
      <c r="F74" s="1" t="str">
        <f t="shared" si="1"/>
        <v>McLEAN</v>
      </c>
      <c r="G74" s="1" t="str">
        <f t="shared" si="2"/>
        <v>McLEAN LAUREEN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7" t="s">
        <v>100</v>
      </c>
      <c r="B75" s="5" t="s">
        <v>8</v>
      </c>
      <c r="C75" s="5">
        <v>132.22999999999999</v>
      </c>
      <c r="D75" s="3">
        <v>73</v>
      </c>
      <c r="E75" s="4" t="str">
        <f t="shared" si="0"/>
        <v>JACQUALYN</v>
      </c>
      <c r="F75" s="1" t="str">
        <f t="shared" si="1"/>
        <v>COLEMAN</v>
      </c>
      <c r="G75" s="1" t="str">
        <f t="shared" si="2"/>
        <v>COLEMAN JACQUALYN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5" t="s">
        <v>101</v>
      </c>
      <c r="B76" s="5" t="s">
        <v>102</v>
      </c>
      <c r="C76" s="5">
        <v>131.91999999999999</v>
      </c>
      <c r="D76" s="3">
        <v>74</v>
      </c>
      <c r="E76" s="4" t="str">
        <f t="shared" si="0"/>
        <v>RAEWYN</v>
      </c>
      <c r="F76" s="1" t="str">
        <f t="shared" si="1"/>
        <v>BAKER</v>
      </c>
      <c r="G76" s="1" t="str">
        <f t="shared" si="2"/>
        <v>BAKER RAEWYN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5" t="s">
        <v>103</v>
      </c>
      <c r="B77" s="5" t="s">
        <v>35</v>
      </c>
      <c r="C77" s="5">
        <v>130.83000000000001</v>
      </c>
      <c r="D77" s="3">
        <v>75</v>
      </c>
      <c r="E77" s="4" t="str">
        <f t="shared" si="0"/>
        <v>JOANNE</v>
      </c>
      <c r="F77" s="1" t="str">
        <f t="shared" si="1"/>
        <v>CLAPP</v>
      </c>
      <c r="G77" s="1" t="str">
        <f t="shared" si="2"/>
        <v>CLAPP JOANNE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5" t="s">
        <v>104</v>
      </c>
      <c r="B78" s="5" t="s">
        <v>105</v>
      </c>
      <c r="C78" s="5">
        <v>127.84</v>
      </c>
      <c r="D78" s="3">
        <v>76</v>
      </c>
      <c r="E78" s="4" t="str">
        <f t="shared" si="0"/>
        <v>JORDAN</v>
      </c>
      <c r="F78" s="1" t="str">
        <f t="shared" si="1"/>
        <v>WARD</v>
      </c>
      <c r="G78" s="1" t="str">
        <f t="shared" si="2"/>
        <v>WARD JORDAN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5" t="s">
        <v>106</v>
      </c>
      <c r="B79" s="5" t="s">
        <v>107</v>
      </c>
      <c r="C79" s="5">
        <v>127.84</v>
      </c>
      <c r="D79" s="3">
        <v>77</v>
      </c>
      <c r="E79" s="4" t="str">
        <f t="shared" si="0"/>
        <v>ROSINA</v>
      </c>
      <c r="F79" s="1" t="str">
        <f t="shared" si="1"/>
        <v>RAWIRI</v>
      </c>
      <c r="G79" s="1" t="str">
        <f t="shared" si="2"/>
        <v>RAWIRI ROSINA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5" t="s">
        <v>108</v>
      </c>
      <c r="B80" s="5" t="s">
        <v>109</v>
      </c>
      <c r="C80" s="5">
        <v>126.39</v>
      </c>
      <c r="D80" s="3">
        <v>78</v>
      </c>
      <c r="E80" s="4" t="str">
        <f t="shared" si="0"/>
        <v>ANDREA</v>
      </c>
      <c r="F80" s="1" t="str">
        <f t="shared" si="1"/>
        <v>CAVANAGH</v>
      </c>
      <c r="G80" s="1" t="str">
        <f t="shared" si="2"/>
        <v>CAVANAGH ANDREA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5" t="s">
        <v>110</v>
      </c>
      <c r="B81" s="5" t="s">
        <v>20</v>
      </c>
      <c r="C81" s="5">
        <v>125.31</v>
      </c>
      <c r="D81" s="3">
        <v>79</v>
      </c>
      <c r="E81" s="4" t="str">
        <f t="shared" si="0"/>
        <v>LOUISE</v>
      </c>
      <c r="F81" s="1" t="str">
        <f t="shared" si="1"/>
        <v>KERR</v>
      </c>
      <c r="G81" s="1" t="str">
        <f t="shared" si="2"/>
        <v>KERR LOUISE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5" t="s">
        <v>111</v>
      </c>
      <c r="B82" s="5" t="s">
        <v>86</v>
      </c>
      <c r="C82" s="5">
        <v>124.81</v>
      </c>
      <c r="D82" s="3">
        <v>80</v>
      </c>
      <c r="E82" s="4" t="str">
        <f t="shared" si="0"/>
        <v>GEMMAH</v>
      </c>
      <c r="F82" s="1" t="str">
        <f t="shared" si="1"/>
        <v>EDGLEY</v>
      </c>
      <c r="G82" s="1" t="str">
        <f t="shared" si="2"/>
        <v>EDGLEY GEMMAH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5" t="s">
        <v>112</v>
      </c>
      <c r="B83" s="5" t="s">
        <v>113</v>
      </c>
      <c r="C83" s="5">
        <v>124.27</v>
      </c>
      <c r="D83" s="3">
        <v>81</v>
      </c>
      <c r="E83" s="4" t="str">
        <f t="shared" si="0"/>
        <v>MAUREEN</v>
      </c>
      <c r="F83" s="1" t="str">
        <f t="shared" si="1"/>
        <v>WOODS</v>
      </c>
      <c r="G83" s="1" t="str">
        <f t="shared" si="2"/>
        <v>WOODS MAUREEN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5" t="s">
        <v>114</v>
      </c>
      <c r="B84" s="5" t="s">
        <v>12</v>
      </c>
      <c r="C84" s="5">
        <v>124.26</v>
      </c>
      <c r="D84" s="3">
        <v>82</v>
      </c>
      <c r="E84" s="4" t="str">
        <f t="shared" si="0"/>
        <v>KIM</v>
      </c>
      <c r="F84" s="1" t="str">
        <f t="shared" si="1"/>
        <v>PROBERT</v>
      </c>
      <c r="G84" s="1" t="str">
        <f t="shared" si="2"/>
        <v>PROBERT KIM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5" t="s">
        <v>115</v>
      </c>
      <c r="B85" s="5" t="s">
        <v>116</v>
      </c>
      <c r="C85" s="5">
        <v>124.14</v>
      </c>
      <c r="D85" s="3">
        <v>83</v>
      </c>
      <c r="E85" s="4" t="str">
        <f t="shared" si="0"/>
        <v>RUTH</v>
      </c>
      <c r="F85" s="1" t="str">
        <f t="shared" si="1"/>
        <v>SMITH</v>
      </c>
      <c r="G85" s="1" t="str">
        <f t="shared" si="2"/>
        <v>SMITH RUTH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5" t="s">
        <v>117</v>
      </c>
      <c r="B86" s="5" t="s">
        <v>22</v>
      </c>
      <c r="C86" s="5">
        <v>122.4</v>
      </c>
      <c r="D86" s="3">
        <v>84</v>
      </c>
      <c r="E86" s="4" t="str">
        <f t="shared" si="0"/>
        <v>MARAMA</v>
      </c>
      <c r="F86" s="1" t="str">
        <f t="shared" si="1"/>
        <v>MOKO</v>
      </c>
      <c r="G86" s="1" t="str">
        <f t="shared" si="2"/>
        <v>MOKO MARAMA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5" t="s">
        <v>118</v>
      </c>
      <c r="B87" s="5" t="s">
        <v>119</v>
      </c>
      <c r="C87" s="5">
        <v>121.99</v>
      </c>
      <c r="D87" s="3">
        <v>85</v>
      </c>
      <c r="E87" s="4" t="str">
        <f t="shared" si="0"/>
        <v>RAWINIA</v>
      </c>
      <c r="F87" s="1" t="str">
        <f t="shared" si="1"/>
        <v>MARSH</v>
      </c>
      <c r="G87" s="1" t="str">
        <f t="shared" si="2"/>
        <v>MARSH RAWINIA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5" t="s">
        <v>120</v>
      </c>
      <c r="B88" s="5" t="s">
        <v>59</v>
      </c>
      <c r="C88" s="5">
        <v>121.33</v>
      </c>
      <c r="D88" s="3">
        <v>86</v>
      </c>
      <c r="E88" s="4" t="str">
        <f t="shared" si="0"/>
        <v>TEO</v>
      </c>
      <c r="F88" s="1" t="str">
        <f t="shared" si="1"/>
        <v>THORESON</v>
      </c>
      <c r="G88" s="1" t="str">
        <f t="shared" si="2"/>
        <v>THORESON TEO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5" t="s">
        <v>121</v>
      </c>
      <c r="B89" s="5" t="s">
        <v>22</v>
      </c>
      <c r="C89" s="5">
        <v>121.32</v>
      </c>
      <c r="D89" s="3">
        <v>87</v>
      </c>
      <c r="E89" s="4" t="str">
        <f t="shared" si="0"/>
        <v>ANNE</v>
      </c>
      <c r="F89" s="1" t="str">
        <f t="shared" si="1"/>
        <v>MAIR</v>
      </c>
      <c r="G89" s="1" t="str">
        <f t="shared" si="2"/>
        <v>MAIR ANNE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5" t="s">
        <v>122</v>
      </c>
      <c r="B90" s="5" t="s">
        <v>24</v>
      </c>
      <c r="C90" s="5">
        <v>120.52</v>
      </c>
      <c r="D90" s="3">
        <v>88</v>
      </c>
      <c r="E90" s="4" t="str">
        <f t="shared" si="0"/>
        <v>ROBYN</v>
      </c>
      <c r="F90" s="1" t="str">
        <f t="shared" si="1"/>
        <v>HARRIS</v>
      </c>
      <c r="G90" s="1" t="str">
        <f t="shared" si="2"/>
        <v>HARRIS ROBYN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5" t="s">
        <v>123</v>
      </c>
      <c r="B91" s="5" t="s">
        <v>8</v>
      </c>
      <c r="C91" s="5">
        <v>119.99</v>
      </c>
      <c r="D91" s="3">
        <v>89</v>
      </c>
      <c r="E91" s="4" t="str">
        <f t="shared" si="0"/>
        <v>AMBER</v>
      </c>
      <c r="F91" s="1" t="str">
        <f t="shared" si="1"/>
        <v>KIRKWOOD</v>
      </c>
      <c r="G91" s="1" t="str">
        <f t="shared" si="2"/>
        <v>KIRKWOOD AMBER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5" t="s">
        <v>124</v>
      </c>
      <c r="B92" s="5" t="s">
        <v>20</v>
      </c>
      <c r="C92" s="5">
        <v>119.83</v>
      </c>
      <c r="D92" s="3">
        <v>90</v>
      </c>
      <c r="E92" s="4" t="str">
        <f t="shared" si="0"/>
        <v>LEE</v>
      </c>
      <c r="F92" s="1" t="str">
        <f t="shared" si="1"/>
        <v>EARLY</v>
      </c>
      <c r="G92" s="1" t="str">
        <f t="shared" si="2"/>
        <v>EARLY LEE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5" t="s">
        <v>125</v>
      </c>
      <c r="B93" s="5" t="s">
        <v>35</v>
      </c>
      <c r="C93" s="5">
        <v>119.31</v>
      </c>
      <c r="D93" s="3">
        <v>91</v>
      </c>
      <c r="E93" s="4" t="str">
        <f t="shared" si="0"/>
        <v>WENDY</v>
      </c>
      <c r="F93" s="1" t="str">
        <f t="shared" si="1"/>
        <v>STEVENS</v>
      </c>
      <c r="G93" s="1" t="str">
        <f t="shared" si="2"/>
        <v>STEVENS WENDY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5" t="s">
        <v>126</v>
      </c>
      <c r="B94" s="5" t="s">
        <v>24</v>
      </c>
      <c r="C94" s="5">
        <v>119.29</v>
      </c>
      <c r="D94" s="3">
        <v>92</v>
      </c>
      <c r="E94" s="4" t="str">
        <f t="shared" si="0"/>
        <v>BELLA</v>
      </c>
      <c r="F94" s="1" t="str">
        <f t="shared" si="1"/>
        <v>BRIERLY</v>
      </c>
      <c r="G94" s="1" t="str">
        <f t="shared" si="2"/>
        <v>BRIERLY BELLA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5" t="s">
        <v>127</v>
      </c>
      <c r="B95" s="5" t="s">
        <v>8</v>
      </c>
      <c r="C95" s="5">
        <v>118.92</v>
      </c>
      <c r="D95" s="3">
        <v>93</v>
      </c>
      <c r="E95" s="4" t="str">
        <f t="shared" si="0"/>
        <v>SARAH</v>
      </c>
      <c r="F95" s="1" t="str">
        <f t="shared" si="1"/>
        <v>TINKLER</v>
      </c>
      <c r="G95" s="1" t="str">
        <f t="shared" si="2"/>
        <v>TINKLER SARAH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5" t="s">
        <v>128</v>
      </c>
      <c r="B96" s="5" t="s">
        <v>105</v>
      </c>
      <c r="C96" s="5">
        <v>118.56</v>
      </c>
      <c r="D96" s="3">
        <v>94</v>
      </c>
      <c r="E96" s="4" t="str">
        <f t="shared" si="0"/>
        <v>ROBYN</v>
      </c>
      <c r="F96" s="1" t="str">
        <f t="shared" si="1"/>
        <v>WICKENDEN</v>
      </c>
      <c r="G96" s="1" t="str">
        <f t="shared" si="2"/>
        <v>WICKENDEN ROBYN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5" t="s">
        <v>129</v>
      </c>
      <c r="B97" s="5" t="s">
        <v>79</v>
      </c>
      <c r="C97" s="5">
        <v>118.13</v>
      </c>
      <c r="D97" s="3">
        <v>95</v>
      </c>
      <c r="E97" s="4" t="str">
        <f t="shared" si="0"/>
        <v>ALI</v>
      </c>
      <c r="F97" s="1" t="str">
        <f t="shared" si="1"/>
        <v>HEATH</v>
      </c>
      <c r="G97" s="1" t="str">
        <f t="shared" si="2"/>
        <v>HEATH ALI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5" t="s">
        <v>130</v>
      </c>
      <c r="B98" s="5" t="s">
        <v>48</v>
      </c>
      <c r="C98" s="5">
        <v>117.02</v>
      </c>
      <c r="D98" s="3">
        <v>96</v>
      </c>
      <c r="E98" s="4" t="str">
        <f t="shared" si="0"/>
        <v>MARIANNE</v>
      </c>
      <c r="F98" s="1" t="str">
        <f t="shared" si="1"/>
        <v>EDWARDS</v>
      </c>
      <c r="G98" s="1" t="str">
        <f t="shared" si="2"/>
        <v>EDWARDS MARIANNE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5" t="s">
        <v>131</v>
      </c>
      <c r="B99" s="5" t="s">
        <v>132</v>
      </c>
      <c r="C99" s="5">
        <v>116.76</v>
      </c>
      <c r="D99" s="3">
        <v>97</v>
      </c>
      <c r="E99" s="4" t="str">
        <f t="shared" si="0"/>
        <v>JACKIE</v>
      </c>
      <c r="F99" s="1" t="str">
        <f t="shared" si="1"/>
        <v>JOSEPH</v>
      </c>
      <c r="G99" s="1" t="str">
        <f t="shared" si="2"/>
        <v>JOSEPH JACKIE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5" t="s">
        <v>133</v>
      </c>
      <c r="B100" s="5" t="s">
        <v>134</v>
      </c>
      <c r="C100" s="5">
        <v>115.64</v>
      </c>
      <c r="D100" s="3">
        <v>98</v>
      </c>
      <c r="E100" s="4" t="str">
        <f t="shared" si="0"/>
        <v>CAROL</v>
      </c>
      <c r="F100" s="1" t="str">
        <f t="shared" si="1"/>
        <v>CAMERON</v>
      </c>
      <c r="G100" s="1" t="str">
        <f t="shared" si="2"/>
        <v>CAMERON CAROL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5" t="s">
        <v>135</v>
      </c>
      <c r="B101" s="5" t="s">
        <v>136</v>
      </c>
      <c r="C101" s="5">
        <v>112.84</v>
      </c>
      <c r="D101" s="3">
        <v>99</v>
      </c>
      <c r="E101" s="4" t="str">
        <f t="shared" si="0"/>
        <v>PATRICIA</v>
      </c>
      <c r="F101" s="1" t="str">
        <f t="shared" si="1"/>
        <v>THOMPSON</v>
      </c>
      <c r="G101" s="1" t="str">
        <f t="shared" si="2"/>
        <v>THOMPSON PATRICIA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5" t="s">
        <v>137</v>
      </c>
      <c r="B102" s="5" t="s">
        <v>6</v>
      </c>
      <c r="C102" s="5">
        <v>111.55</v>
      </c>
      <c r="D102" s="3">
        <v>100</v>
      </c>
      <c r="E102" s="4" t="str">
        <f t="shared" si="0"/>
        <v>MEM</v>
      </c>
      <c r="F102" s="1" t="str">
        <f t="shared" si="1"/>
        <v>RAPANA</v>
      </c>
      <c r="G102" s="1" t="str">
        <f t="shared" si="2"/>
        <v>RAPANA MEM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5" t="s">
        <v>138</v>
      </c>
      <c r="B103" s="5" t="s">
        <v>35</v>
      </c>
      <c r="C103" s="5">
        <v>111.21</v>
      </c>
      <c r="D103" s="3">
        <v>101</v>
      </c>
      <c r="E103" s="4" t="str">
        <f t="shared" si="0"/>
        <v>KATIE</v>
      </c>
      <c r="F103" s="1" t="str">
        <f t="shared" si="1"/>
        <v>CARRAN</v>
      </c>
      <c r="G103" s="1" t="str">
        <f t="shared" si="2"/>
        <v>CARRAN KATIE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5" t="s">
        <v>139</v>
      </c>
      <c r="B104" s="5" t="s">
        <v>136</v>
      </c>
      <c r="C104" s="5">
        <v>109.22</v>
      </c>
      <c r="D104" s="3">
        <v>102</v>
      </c>
      <c r="E104" s="4" t="str">
        <f t="shared" si="0"/>
        <v>JACKI</v>
      </c>
      <c r="F104" s="1" t="str">
        <f t="shared" si="1"/>
        <v>BERRY</v>
      </c>
      <c r="G104" s="1" t="str">
        <f t="shared" si="2"/>
        <v>BERRY JACKI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5" t="s">
        <v>140</v>
      </c>
      <c r="B105" s="5" t="s">
        <v>141</v>
      </c>
      <c r="C105" s="5">
        <v>107.6</v>
      </c>
      <c r="D105" s="3">
        <v>103</v>
      </c>
      <c r="E105" s="4" t="str">
        <f t="shared" si="0"/>
        <v>LEANNE</v>
      </c>
      <c r="F105" s="1" t="str">
        <f t="shared" si="1"/>
        <v>SMITH</v>
      </c>
      <c r="G105" s="1" t="str">
        <f t="shared" si="2"/>
        <v>SMITH LEANNE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5" t="s">
        <v>142</v>
      </c>
      <c r="B106" s="5" t="s">
        <v>119</v>
      </c>
      <c r="C106" s="5">
        <v>107.46</v>
      </c>
      <c r="D106" s="3">
        <v>104</v>
      </c>
      <c r="E106" s="4" t="str">
        <f t="shared" si="0"/>
        <v>MERE</v>
      </c>
      <c r="F106" s="1" t="str">
        <f t="shared" si="1"/>
        <v>WILSON</v>
      </c>
      <c r="G106" s="1" t="str">
        <f t="shared" si="2"/>
        <v>WILSON MERE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5" t="s">
        <v>143</v>
      </c>
      <c r="B107" s="5" t="s">
        <v>45</v>
      </c>
      <c r="C107" s="5">
        <v>105.59</v>
      </c>
      <c r="D107" s="3">
        <v>105</v>
      </c>
      <c r="E107" s="4" t="str">
        <f t="shared" si="0"/>
        <v>SHARLENE</v>
      </c>
      <c r="F107" s="1" t="str">
        <f t="shared" si="1"/>
        <v>TAHUHU</v>
      </c>
      <c r="G107" s="1" t="str">
        <f t="shared" si="2"/>
        <v>TAHUHU SHARLENE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5" t="s">
        <v>144</v>
      </c>
      <c r="B108" s="5" t="s">
        <v>109</v>
      </c>
      <c r="C108" s="5">
        <v>104.76</v>
      </c>
      <c r="D108" s="3">
        <v>106</v>
      </c>
      <c r="E108" s="4" t="str">
        <f t="shared" si="0"/>
        <v>DEBBIE</v>
      </c>
      <c r="F108" s="1" t="str">
        <f t="shared" si="1"/>
        <v>BLYTH</v>
      </c>
      <c r="G108" s="1" t="str">
        <f t="shared" si="2"/>
        <v>BLYTH DEBBIE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5" t="s">
        <v>145</v>
      </c>
      <c r="B109" s="5" t="s">
        <v>116</v>
      </c>
      <c r="C109" s="5">
        <v>104.57</v>
      </c>
      <c r="D109" s="3">
        <v>107</v>
      </c>
      <c r="E109" s="4" t="str">
        <f t="shared" si="0"/>
        <v>SUZY</v>
      </c>
      <c r="F109" s="1" t="str">
        <f t="shared" si="1"/>
        <v>BYRNE</v>
      </c>
      <c r="G109" s="1" t="str">
        <f t="shared" si="2"/>
        <v>BYRNE SUZY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5" t="s">
        <v>146</v>
      </c>
      <c r="B110" s="5" t="s">
        <v>8</v>
      </c>
      <c r="C110" s="5">
        <v>104.1</v>
      </c>
      <c r="D110" s="3">
        <v>108</v>
      </c>
      <c r="E110" s="4" t="str">
        <f t="shared" si="0"/>
        <v>SIMONE</v>
      </c>
      <c r="F110" s="1" t="str">
        <f t="shared" si="1"/>
        <v>ZIARNO</v>
      </c>
      <c r="G110" s="1" t="str">
        <f t="shared" si="2"/>
        <v>ZIARNO SIMONE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5" t="s">
        <v>147</v>
      </c>
      <c r="B111" s="5" t="s">
        <v>30</v>
      </c>
      <c r="C111" s="5">
        <v>101.92</v>
      </c>
      <c r="D111" s="3">
        <v>109</v>
      </c>
      <c r="E111" s="4" t="str">
        <f t="shared" si="0"/>
        <v>LIL</v>
      </c>
      <c r="F111" s="1" t="str">
        <f t="shared" si="1"/>
        <v>SAUNDERS</v>
      </c>
      <c r="G111" s="1" t="str">
        <f t="shared" si="2"/>
        <v>SAUNDERS LIL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5" t="s">
        <v>148</v>
      </c>
      <c r="B112" s="5" t="s">
        <v>105</v>
      </c>
      <c r="C112" s="5">
        <v>100.88</v>
      </c>
      <c r="D112" s="3">
        <v>110</v>
      </c>
      <c r="E112" s="4" t="str">
        <f t="shared" si="0"/>
        <v>SHERISE</v>
      </c>
      <c r="F112" s="1" t="str">
        <f t="shared" si="1"/>
        <v>WHITU</v>
      </c>
      <c r="G112" s="1" t="str">
        <f t="shared" si="2"/>
        <v>WHITU SHERISE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5" t="s">
        <v>149</v>
      </c>
      <c r="B113" s="5" t="s">
        <v>24</v>
      </c>
      <c r="C113" s="5">
        <v>100.63</v>
      </c>
      <c r="D113" s="3">
        <v>111</v>
      </c>
      <c r="E113" s="4" t="str">
        <f t="shared" si="0"/>
        <v>RACHAEL</v>
      </c>
      <c r="F113" s="1" t="str">
        <f t="shared" si="1"/>
        <v>EDMONDS</v>
      </c>
      <c r="G113" s="1" t="str">
        <f t="shared" si="2"/>
        <v>EDMONDS RACHAEL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5" t="s">
        <v>150</v>
      </c>
      <c r="B114" s="5" t="s">
        <v>132</v>
      </c>
      <c r="C114" s="5">
        <v>98.42</v>
      </c>
      <c r="D114" s="3">
        <v>112</v>
      </c>
      <c r="E114" s="4" t="str">
        <f t="shared" si="0"/>
        <v>DEBBIE</v>
      </c>
      <c r="F114" s="1" t="str">
        <f t="shared" si="1"/>
        <v>WILLIAMS</v>
      </c>
      <c r="G114" s="1" t="str">
        <f t="shared" si="2"/>
        <v>WILLIAMS DEBBIE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5" t="s">
        <v>151</v>
      </c>
      <c r="B115" s="5" t="s">
        <v>73</v>
      </c>
      <c r="C115" s="5">
        <v>98.3</v>
      </c>
      <c r="D115" s="3">
        <v>113</v>
      </c>
      <c r="E115" s="4" t="str">
        <f t="shared" si="0"/>
        <v>TAMMY</v>
      </c>
      <c r="F115" s="1" t="str">
        <f t="shared" si="1"/>
        <v>ADAMS</v>
      </c>
      <c r="G115" s="1" t="str">
        <f t="shared" si="2"/>
        <v>ADAMS TAMMY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5" t="s">
        <v>152</v>
      </c>
      <c r="B116" s="5" t="s">
        <v>24</v>
      </c>
      <c r="C116" s="5">
        <v>97.93</v>
      </c>
      <c r="D116" s="3">
        <v>114</v>
      </c>
      <c r="E116" s="4" t="str">
        <f t="shared" si="0"/>
        <v>KELLY</v>
      </c>
      <c r="F116" s="1" t="str">
        <f t="shared" si="1"/>
        <v>POLOGA</v>
      </c>
      <c r="G116" s="1" t="str">
        <f t="shared" si="2"/>
        <v>POLOGA KELLY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5" t="s">
        <v>153</v>
      </c>
      <c r="B117" s="5" t="s">
        <v>22</v>
      </c>
      <c r="C117" s="5">
        <v>97.11</v>
      </c>
      <c r="D117" s="3">
        <v>115</v>
      </c>
      <c r="E117" s="4" t="str">
        <f t="shared" si="0"/>
        <v>MICHELE</v>
      </c>
      <c r="F117" s="1" t="str">
        <f t="shared" si="1"/>
        <v>LEE</v>
      </c>
      <c r="G117" s="1" t="str">
        <f t="shared" si="2"/>
        <v>LEE MICHELE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5" t="s">
        <v>154</v>
      </c>
      <c r="B118" s="5" t="s">
        <v>20</v>
      </c>
      <c r="C118" s="5">
        <v>96.66</v>
      </c>
      <c r="D118" s="3">
        <v>116</v>
      </c>
      <c r="E118" s="4" t="str">
        <f t="shared" si="0"/>
        <v>RACHAEL</v>
      </c>
      <c r="F118" s="1" t="str">
        <f t="shared" si="1"/>
        <v>LAMPLUGH</v>
      </c>
      <c r="G118" s="1" t="str">
        <f t="shared" si="2"/>
        <v>LAMPLUGH RACHAEL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5" t="s">
        <v>155</v>
      </c>
      <c r="B119" s="5" t="s">
        <v>42</v>
      </c>
      <c r="C119" s="5">
        <v>96.54</v>
      </c>
      <c r="D119" s="3">
        <v>117</v>
      </c>
      <c r="E119" s="4" t="str">
        <f t="shared" si="0"/>
        <v>NATASHA</v>
      </c>
      <c r="F119" s="1" t="str">
        <f t="shared" si="1"/>
        <v>TAUFALELE</v>
      </c>
      <c r="G119" s="1" t="str">
        <f t="shared" si="2"/>
        <v>TAUFALELE NATASHA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5" t="s">
        <v>156</v>
      </c>
      <c r="B120" s="5" t="s">
        <v>59</v>
      </c>
      <c r="C120" s="5">
        <v>96.5</v>
      </c>
      <c r="D120" s="3">
        <v>118</v>
      </c>
      <c r="E120" s="4" t="str">
        <f t="shared" si="0"/>
        <v>LEANNE</v>
      </c>
      <c r="F120" s="1" t="str">
        <f t="shared" si="1"/>
        <v>McDERMOTT</v>
      </c>
      <c r="G120" s="1" t="str">
        <f t="shared" si="2"/>
        <v>McDERMOTT LEANNE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5" t="s">
        <v>157</v>
      </c>
      <c r="B121" s="5" t="s">
        <v>141</v>
      </c>
      <c r="C121" s="5">
        <v>95.32</v>
      </c>
      <c r="D121" s="3">
        <v>119</v>
      </c>
      <c r="E121" s="4" t="str">
        <f t="shared" si="0"/>
        <v>SUE</v>
      </c>
      <c r="F121" s="1" t="str">
        <f t="shared" si="1"/>
        <v>WAKEFIELD</v>
      </c>
      <c r="G121" s="1" t="str">
        <f t="shared" si="2"/>
        <v>WAKEFIELD SUE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5" t="s">
        <v>158</v>
      </c>
      <c r="B122" s="5" t="s">
        <v>134</v>
      </c>
      <c r="C122" s="5">
        <v>94.06</v>
      </c>
      <c r="D122" s="3">
        <v>120</v>
      </c>
      <c r="E122" s="4" t="str">
        <f t="shared" si="0"/>
        <v>AMBER</v>
      </c>
      <c r="F122" s="1" t="str">
        <f t="shared" si="1"/>
        <v>JAMES</v>
      </c>
      <c r="G122" s="1" t="str">
        <f t="shared" si="2"/>
        <v>JAMES AMBER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5" t="s">
        <v>159</v>
      </c>
      <c r="B123" s="5" t="s">
        <v>109</v>
      </c>
      <c r="C123" s="5">
        <v>93.76</v>
      </c>
      <c r="D123" s="3">
        <v>121</v>
      </c>
      <c r="E123" s="4" t="str">
        <f t="shared" si="0"/>
        <v>KIRSTY</v>
      </c>
      <c r="F123" s="1" t="str">
        <f t="shared" si="1"/>
        <v>GRATTAN</v>
      </c>
      <c r="G123" s="1" t="str">
        <f t="shared" si="2"/>
        <v>GRATTAN KIRSTY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5" t="s">
        <v>160</v>
      </c>
      <c r="B124" s="5" t="s">
        <v>8</v>
      </c>
      <c r="C124" s="5">
        <v>92.89</v>
      </c>
      <c r="D124" s="3">
        <v>122</v>
      </c>
      <c r="E124" s="4" t="str">
        <f t="shared" si="0"/>
        <v>ZARRIE</v>
      </c>
      <c r="F124" s="1" t="str">
        <f t="shared" si="1"/>
        <v>WOOD</v>
      </c>
      <c r="G124" s="1" t="str">
        <f t="shared" si="2"/>
        <v>WOOD ZARRIE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5" t="s">
        <v>161</v>
      </c>
      <c r="B125" s="5" t="s">
        <v>162</v>
      </c>
      <c r="C125" s="5">
        <v>92.25</v>
      </c>
      <c r="D125" s="3">
        <v>123</v>
      </c>
      <c r="E125" s="4" t="str">
        <f t="shared" si="0"/>
        <v>SOLA</v>
      </c>
      <c r="F125" s="1" t="str">
        <f t="shared" si="1"/>
        <v>LUAFALE</v>
      </c>
      <c r="G125" s="1" t="str">
        <f t="shared" si="2"/>
        <v>LUAFALE SOLA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5" t="s">
        <v>163</v>
      </c>
      <c r="B126" s="5" t="s">
        <v>32</v>
      </c>
      <c r="C126" s="5">
        <v>91.95</v>
      </c>
      <c r="D126" s="3">
        <v>124</v>
      </c>
      <c r="E126" s="4" t="str">
        <f t="shared" si="0"/>
        <v>HARMONY</v>
      </c>
      <c r="F126" s="1" t="str">
        <f t="shared" si="1"/>
        <v>LANGDON</v>
      </c>
      <c r="G126" s="1" t="str">
        <f t="shared" si="2"/>
        <v>LANGDON HARMONY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5" t="s">
        <v>164</v>
      </c>
      <c r="B127" s="5" t="s">
        <v>165</v>
      </c>
      <c r="C127" s="5">
        <v>91.2</v>
      </c>
      <c r="D127" s="3">
        <v>125</v>
      </c>
      <c r="E127" s="4" t="str">
        <f t="shared" si="0"/>
        <v>NINA</v>
      </c>
      <c r="F127" s="1" t="str">
        <f t="shared" si="1"/>
        <v>MASSOLD</v>
      </c>
      <c r="G127" s="1" t="str">
        <f t="shared" si="2"/>
        <v>MASSOLD NINA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5" t="s">
        <v>166</v>
      </c>
      <c r="B128" s="5" t="s">
        <v>17</v>
      </c>
      <c r="C128" s="5">
        <v>87.9</v>
      </c>
      <c r="D128" s="3">
        <v>126</v>
      </c>
      <c r="E128" s="4" t="str">
        <f t="shared" si="0"/>
        <v>ATIRIA</v>
      </c>
      <c r="F128" s="1" t="str">
        <f t="shared" si="1"/>
        <v>TE HUNA</v>
      </c>
      <c r="G128" s="1" t="str">
        <f t="shared" si="2"/>
        <v>TE HUNA ATIRIA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5" t="s">
        <v>167</v>
      </c>
      <c r="B129" s="5" t="s">
        <v>119</v>
      </c>
      <c r="C129" s="5">
        <v>87.77</v>
      </c>
      <c r="D129" s="3">
        <v>127</v>
      </c>
      <c r="E129" s="4" t="str">
        <f t="shared" si="0"/>
        <v>LISA</v>
      </c>
      <c r="F129" s="1" t="str">
        <f t="shared" si="1"/>
        <v>MARTIN</v>
      </c>
      <c r="G129" s="1" t="str">
        <f t="shared" si="2"/>
        <v>MARTIN LISA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5" t="s">
        <v>168</v>
      </c>
      <c r="B130" s="5" t="s">
        <v>8</v>
      </c>
      <c r="C130" s="5">
        <v>87.2</v>
      </c>
      <c r="D130" s="3">
        <v>128</v>
      </c>
      <c r="E130" s="4" t="str">
        <f t="shared" si="0"/>
        <v>JENNY</v>
      </c>
      <c r="F130" s="1" t="str">
        <f t="shared" si="1"/>
        <v>STADNYK</v>
      </c>
      <c r="G130" s="1" t="str">
        <f t="shared" si="2"/>
        <v>STADNYK JENNY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5" t="s">
        <v>169</v>
      </c>
      <c r="B131" s="5" t="s">
        <v>119</v>
      </c>
      <c r="C131" s="5">
        <v>86.7</v>
      </c>
      <c r="D131" s="3">
        <v>129</v>
      </c>
      <c r="E131" s="4" t="str">
        <f t="shared" si="0"/>
        <v>LANI</v>
      </c>
      <c r="F131" s="1" t="str">
        <f t="shared" si="1"/>
        <v>PAKIETO</v>
      </c>
      <c r="G131" s="1" t="str">
        <f t="shared" si="2"/>
        <v>PAKIETO LANI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5" t="s">
        <v>170</v>
      </c>
      <c r="B132" s="5" t="s">
        <v>171</v>
      </c>
      <c r="C132" s="5">
        <v>85.8</v>
      </c>
      <c r="D132" s="3">
        <v>130</v>
      </c>
      <c r="E132" s="4" t="str">
        <f t="shared" si="0"/>
        <v>HELEN</v>
      </c>
      <c r="F132" s="1" t="str">
        <f t="shared" si="1"/>
        <v>AUGUSTINE</v>
      </c>
      <c r="G132" s="1" t="str">
        <f t="shared" si="2"/>
        <v>AUGUSTINE HELEN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5" t="s">
        <v>172</v>
      </c>
      <c r="B133" s="5" t="s">
        <v>8</v>
      </c>
      <c r="C133" s="5">
        <v>84.64</v>
      </c>
      <c r="D133" s="3">
        <v>131</v>
      </c>
      <c r="E133" s="4" t="str">
        <f t="shared" si="0"/>
        <v>SANDII</v>
      </c>
      <c r="F133" s="1" t="str">
        <f t="shared" si="1"/>
        <v>COLLIER</v>
      </c>
      <c r="G133" s="1" t="str">
        <f t="shared" si="2"/>
        <v>COLLIER SANDII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5" t="s">
        <v>173</v>
      </c>
      <c r="B134" s="5" t="s">
        <v>45</v>
      </c>
      <c r="C134" s="5">
        <v>83.95</v>
      </c>
      <c r="D134" s="3">
        <v>132</v>
      </c>
      <c r="E134" s="4" t="str">
        <f t="shared" si="0"/>
        <v>KERRY</v>
      </c>
      <c r="F134" s="1" t="str">
        <f t="shared" si="1"/>
        <v>ASHBROOK</v>
      </c>
      <c r="G134" s="1" t="str">
        <f t="shared" si="2"/>
        <v>ASHBROOK KERRY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5" t="s">
        <v>174</v>
      </c>
      <c r="B135" s="5" t="s">
        <v>136</v>
      </c>
      <c r="C135" s="5">
        <v>82.86</v>
      </c>
      <c r="D135" s="3">
        <v>133</v>
      </c>
      <c r="E135" s="4" t="str">
        <f t="shared" si="0"/>
        <v>BRONWYN</v>
      </c>
      <c r="F135" s="1" t="str">
        <f t="shared" si="1"/>
        <v>BAZELEY</v>
      </c>
      <c r="G135" s="1" t="str">
        <f t="shared" si="2"/>
        <v>BAZELEY BRONWYN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5" t="s">
        <v>175</v>
      </c>
      <c r="B136" s="5" t="s">
        <v>105</v>
      </c>
      <c r="C136" s="5">
        <v>82.08</v>
      </c>
      <c r="D136" s="3">
        <v>134</v>
      </c>
      <c r="E136" s="4" t="str">
        <f t="shared" si="0"/>
        <v>SANDRA</v>
      </c>
      <c r="F136" s="1" t="str">
        <f t="shared" si="1"/>
        <v>DAILY</v>
      </c>
      <c r="G136" s="1" t="str">
        <f t="shared" si="2"/>
        <v>DAILY SANDRA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5" t="s">
        <v>176</v>
      </c>
      <c r="B137" s="5" t="s">
        <v>177</v>
      </c>
      <c r="C137" s="5">
        <v>81.86</v>
      </c>
      <c r="D137" s="3">
        <v>135</v>
      </c>
      <c r="E137" s="4" t="str">
        <f t="shared" si="0"/>
        <v>WENDY</v>
      </c>
      <c r="F137" s="1" t="str">
        <f t="shared" si="1"/>
        <v>GIBBONS</v>
      </c>
      <c r="G137" s="1" t="str">
        <f t="shared" si="2"/>
        <v>GIBBONS WENDY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5" t="s">
        <v>178</v>
      </c>
      <c r="B138" s="5" t="s">
        <v>179</v>
      </c>
      <c r="C138" s="5">
        <v>81.8</v>
      </c>
      <c r="D138" s="3">
        <v>136</v>
      </c>
      <c r="E138" s="4" t="str">
        <f t="shared" si="0"/>
        <v>BRIDGET</v>
      </c>
      <c r="F138" s="1" t="str">
        <f t="shared" si="1"/>
        <v>NOLAN</v>
      </c>
      <c r="G138" s="1" t="str">
        <f t="shared" si="2"/>
        <v>NOLAN BRIDGET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5" t="s">
        <v>180</v>
      </c>
      <c r="B139" s="5" t="s">
        <v>162</v>
      </c>
      <c r="C139" s="5">
        <v>81.53</v>
      </c>
      <c r="D139" s="3">
        <v>137</v>
      </c>
      <c r="E139" s="4" t="str">
        <f t="shared" si="0"/>
        <v>MARGARET</v>
      </c>
      <c r="F139" s="1" t="str">
        <f t="shared" si="1"/>
        <v>BROUGHTON</v>
      </c>
      <c r="G139" s="1" t="str">
        <f t="shared" si="2"/>
        <v>BROUGHTON MARGARET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5" t="s">
        <v>181</v>
      </c>
      <c r="B140" s="5" t="s">
        <v>45</v>
      </c>
      <c r="C140" s="5">
        <v>81.510000000000005</v>
      </c>
      <c r="D140" s="3">
        <v>138</v>
      </c>
      <c r="E140" s="4" t="str">
        <f t="shared" si="0"/>
        <v>TRACY</v>
      </c>
      <c r="F140" s="1" t="str">
        <f t="shared" si="1"/>
        <v>ANDREW</v>
      </c>
      <c r="G140" s="1" t="str">
        <f t="shared" si="2"/>
        <v>ANDREW TRACY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5" t="s">
        <v>182</v>
      </c>
      <c r="B141" s="5" t="s">
        <v>83</v>
      </c>
      <c r="C141" s="5">
        <v>80.099999999999994</v>
      </c>
      <c r="D141" s="3">
        <v>139</v>
      </c>
      <c r="E141" s="4" t="str">
        <f t="shared" si="0"/>
        <v>MARIA</v>
      </c>
      <c r="F141" s="1" t="str">
        <f t="shared" si="1"/>
        <v>TEREZAKI</v>
      </c>
      <c r="G141" s="1" t="str">
        <f t="shared" si="2"/>
        <v>TEREZAKI MARIA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5" t="s">
        <v>183</v>
      </c>
      <c r="B142" s="5" t="s">
        <v>35</v>
      </c>
      <c r="C142" s="5">
        <v>79.67</v>
      </c>
      <c r="D142" s="3">
        <v>140</v>
      </c>
      <c r="E142" s="4" t="str">
        <f t="shared" si="0"/>
        <v>SHERYL</v>
      </c>
      <c r="F142" s="1" t="str">
        <f t="shared" si="1"/>
        <v>WILLS</v>
      </c>
      <c r="G142" s="1" t="str">
        <f t="shared" si="2"/>
        <v>WILLS SHERYL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5" t="s">
        <v>184</v>
      </c>
      <c r="B143" s="5" t="s">
        <v>185</v>
      </c>
      <c r="C143" s="5">
        <v>79.099999999999994</v>
      </c>
      <c r="D143" s="3">
        <v>141</v>
      </c>
      <c r="E143" s="4" t="str">
        <f t="shared" si="0"/>
        <v>LUDENE</v>
      </c>
      <c r="F143" s="1" t="str">
        <f t="shared" si="1"/>
        <v>PARAHA</v>
      </c>
      <c r="G143" s="1" t="str">
        <f t="shared" si="2"/>
        <v>PARAHA LUDENE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5" t="s">
        <v>186</v>
      </c>
      <c r="B144" s="5" t="s">
        <v>102</v>
      </c>
      <c r="C144" s="5">
        <v>76.92</v>
      </c>
      <c r="D144" s="3">
        <v>142</v>
      </c>
      <c r="E144" s="4" t="str">
        <f t="shared" si="0"/>
        <v>KATRINA</v>
      </c>
      <c r="F144" s="1" t="str">
        <f t="shared" si="1"/>
        <v>DAVIS</v>
      </c>
      <c r="G144" s="1" t="str">
        <f t="shared" si="2"/>
        <v>DAVIS KATRINA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5" t="s">
        <v>187</v>
      </c>
      <c r="B145" s="5" t="s">
        <v>22</v>
      </c>
      <c r="C145" s="5">
        <v>76.8</v>
      </c>
      <c r="D145" s="3">
        <v>143</v>
      </c>
      <c r="E145" s="4" t="str">
        <f t="shared" si="0"/>
        <v>NITA</v>
      </c>
      <c r="F145" s="1" t="str">
        <f t="shared" si="1"/>
        <v>KNIGHT</v>
      </c>
      <c r="G145" s="1" t="str">
        <f t="shared" si="2"/>
        <v>KNIGHT NITA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7" t="s">
        <v>188</v>
      </c>
      <c r="B146" s="5" t="s">
        <v>45</v>
      </c>
      <c r="C146" s="5">
        <v>76.47</v>
      </c>
      <c r="D146" s="3">
        <v>144</v>
      </c>
      <c r="E146" s="4" t="str">
        <f t="shared" si="0"/>
        <v>CHELE</v>
      </c>
      <c r="F146" s="1" t="str">
        <f t="shared" si="1"/>
        <v>PARR</v>
      </c>
      <c r="G146" s="1" t="str">
        <f t="shared" si="2"/>
        <v>PARR CHELE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5" t="s">
        <v>189</v>
      </c>
      <c r="B147" s="5" t="s">
        <v>45</v>
      </c>
      <c r="C147" s="5">
        <v>74.489999999999995</v>
      </c>
      <c r="D147" s="3">
        <v>145</v>
      </c>
      <c r="E147" s="4" t="str">
        <f t="shared" si="0"/>
        <v>LYDIA</v>
      </c>
      <c r="F147" s="1" t="str">
        <f t="shared" si="1"/>
        <v>BURNETT</v>
      </c>
      <c r="G147" s="1" t="str">
        <f t="shared" si="2"/>
        <v>BURNETT LYDIA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5" t="s">
        <v>190</v>
      </c>
      <c r="B148" s="5" t="s">
        <v>45</v>
      </c>
      <c r="C148" s="5">
        <v>74.38</v>
      </c>
      <c r="D148" s="3">
        <v>146</v>
      </c>
      <c r="E148" s="4" t="str">
        <f t="shared" si="0"/>
        <v>WENDY</v>
      </c>
      <c r="F148" s="1" t="str">
        <f t="shared" si="1"/>
        <v>STEVENSON</v>
      </c>
      <c r="G148" s="1" t="str">
        <f t="shared" si="2"/>
        <v>STEVENSON WENDY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5" t="s">
        <v>191</v>
      </c>
      <c r="B149" s="5" t="s">
        <v>73</v>
      </c>
      <c r="C149" s="5">
        <v>73.95</v>
      </c>
      <c r="D149" s="3">
        <v>147</v>
      </c>
      <c r="E149" s="4" t="str">
        <f t="shared" si="0"/>
        <v>CAROLYN</v>
      </c>
      <c r="F149" s="1" t="str">
        <f t="shared" si="1"/>
        <v>PROCTOR</v>
      </c>
      <c r="G149" s="1" t="str">
        <f t="shared" si="2"/>
        <v>PROCTOR CAROLYN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5" t="s">
        <v>192</v>
      </c>
      <c r="B150" s="5" t="s">
        <v>6</v>
      </c>
      <c r="C150" s="5">
        <v>73.430000000000007</v>
      </c>
      <c r="D150" s="3">
        <v>148</v>
      </c>
      <c r="E150" s="4" t="str">
        <f t="shared" si="0"/>
        <v>BROOQUE</v>
      </c>
      <c r="F150" s="1" t="str">
        <f t="shared" si="1"/>
        <v>POLOGA</v>
      </c>
      <c r="G150" s="1" t="str">
        <f t="shared" si="2"/>
        <v>POLOGA BROOQUE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5" t="s">
        <v>193</v>
      </c>
      <c r="B151" s="5" t="s">
        <v>45</v>
      </c>
      <c r="C151" s="5">
        <v>73.34</v>
      </c>
      <c r="D151" s="3">
        <v>149</v>
      </c>
      <c r="E151" s="4" t="str">
        <f t="shared" si="0"/>
        <v>LISA</v>
      </c>
      <c r="F151" s="1" t="str">
        <f t="shared" si="1"/>
        <v>MILES</v>
      </c>
      <c r="G151" s="1" t="str">
        <f t="shared" si="2"/>
        <v>MILES LISA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5" t="s">
        <v>194</v>
      </c>
      <c r="B152" s="5" t="s">
        <v>162</v>
      </c>
      <c r="C152" s="5">
        <v>73.3</v>
      </c>
      <c r="D152" s="3">
        <v>150</v>
      </c>
      <c r="E152" s="4" t="str">
        <f t="shared" si="0"/>
        <v>FIONA</v>
      </c>
      <c r="F152" s="1" t="str">
        <f t="shared" si="1"/>
        <v>KINGI</v>
      </c>
      <c r="G152" s="1" t="str">
        <f t="shared" si="2"/>
        <v>KINGI FIONA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5" t="s">
        <v>195</v>
      </c>
      <c r="B153" s="5" t="s">
        <v>45</v>
      </c>
      <c r="C153" s="5">
        <v>73.02</v>
      </c>
      <c r="D153" s="3">
        <v>151</v>
      </c>
      <c r="E153" s="4" t="str">
        <f t="shared" si="0"/>
        <v>SARAH</v>
      </c>
      <c r="F153" s="1" t="str">
        <f t="shared" si="1"/>
        <v>HANSEN</v>
      </c>
      <c r="G153" s="1" t="str">
        <f t="shared" si="2"/>
        <v>HANSEN SARAH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5" t="s">
        <v>196</v>
      </c>
      <c r="B154" s="5" t="s">
        <v>8</v>
      </c>
      <c r="C154" s="5">
        <v>72.28</v>
      </c>
      <c r="D154" s="3">
        <v>152</v>
      </c>
      <c r="E154" s="4" t="str">
        <f t="shared" si="0"/>
        <v>KEERRI</v>
      </c>
      <c r="F154" s="1" t="str">
        <f t="shared" si="1"/>
        <v>HARPER</v>
      </c>
      <c r="G154" s="1" t="str">
        <f t="shared" si="2"/>
        <v>HARPER KEERRI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5" t="s">
        <v>197</v>
      </c>
      <c r="B155" s="5" t="s">
        <v>45</v>
      </c>
      <c r="C155" s="5">
        <v>71.63</v>
      </c>
      <c r="D155" s="3">
        <v>153</v>
      </c>
      <c r="E155" s="4" t="str">
        <f t="shared" si="0"/>
        <v>JAN</v>
      </c>
      <c r="F155" s="1" t="str">
        <f t="shared" si="1"/>
        <v>MAREKO</v>
      </c>
      <c r="G155" s="1" t="str">
        <f t="shared" si="2"/>
        <v>MAREKO JAN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5" t="s">
        <v>198</v>
      </c>
      <c r="B156" s="5" t="s">
        <v>63</v>
      </c>
      <c r="C156" s="5">
        <v>71.06</v>
      </c>
      <c r="D156" s="3">
        <v>154</v>
      </c>
      <c r="E156" s="4" t="str">
        <f t="shared" si="0"/>
        <v>TERESA</v>
      </c>
      <c r="F156" s="1" t="str">
        <f t="shared" si="1"/>
        <v>LOW</v>
      </c>
      <c r="G156" s="1" t="str">
        <f t="shared" si="2"/>
        <v>LOW TERESA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5" t="s">
        <v>199</v>
      </c>
      <c r="B157" s="5" t="s">
        <v>6</v>
      </c>
      <c r="C157" s="5">
        <v>70.92</v>
      </c>
      <c r="D157" s="3">
        <v>155</v>
      </c>
      <c r="E157" s="4" t="str">
        <f t="shared" si="0"/>
        <v>RACHEL</v>
      </c>
      <c r="F157" s="1" t="str">
        <f t="shared" si="1"/>
        <v>HARWOOD</v>
      </c>
      <c r="G157" s="1" t="str">
        <f t="shared" si="2"/>
        <v>HARWOOD RACHEL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5" t="s">
        <v>200</v>
      </c>
      <c r="B158" s="5" t="s">
        <v>201</v>
      </c>
      <c r="C158" s="5">
        <v>70.900000000000006</v>
      </c>
      <c r="D158" s="3">
        <v>156</v>
      </c>
      <c r="E158" s="4" t="str">
        <f t="shared" si="0"/>
        <v>CHRISTINE</v>
      </c>
      <c r="F158" s="1" t="str">
        <f t="shared" si="1"/>
        <v>JURY</v>
      </c>
      <c r="G158" s="1" t="str">
        <f t="shared" si="2"/>
        <v>JURY CHRISTINE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5" t="s">
        <v>202</v>
      </c>
      <c r="B159" s="5" t="s">
        <v>203</v>
      </c>
      <c r="C159" s="5">
        <v>70.63</v>
      </c>
      <c r="D159" s="3">
        <v>157</v>
      </c>
      <c r="E159" s="4" t="str">
        <f t="shared" si="0"/>
        <v>DENISE</v>
      </c>
      <c r="F159" s="1" t="str">
        <f t="shared" si="1"/>
        <v>SIMMONS</v>
      </c>
      <c r="G159" s="1" t="str">
        <f t="shared" si="2"/>
        <v>SIMMONS DENISE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5" t="s">
        <v>204</v>
      </c>
      <c r="B160" s="5" t="s">
        <v>132</v>
      </c>
      <c r="C160" s="5">
        <v>70.599999999999994</v>
      </c>
      <c r="D160" s="3">
        <v>158</v>
      </c>
      <c r="E160" s="4" t="str">
        <f t="shared" si="0"/>
        <v>SONIA</v>
      </c>
      <c r="F160" s="1" t="str">
        <f t="shared" si="1"/>
        <v>HENARE</v>
      </c>
      <c r="G160" s="1" t="str">
        <f t="shared" si="2"/>
        <v>HENARE SONIA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5" t="s">
        <v>205</v>
      </c>
      <c r="B161" s="5" t="s">
        <v>206</v>
      </c>
      <c r="C161" s="5">
        <v>70.44</v>
      </c>
      <c r="D161" s="3">
        <v>159</v>
      </c>
      <c r="E161" s="4" t="str">
        <f t="shared" si="0"/>
        <v>LISA</v>
      </c>
      <c r="F161" s="1" t="str">
        <f t="shared" si="1"/>
        <v>MURPHY</v>
      </c>
      <c r="G161" s="1" t="str">
        <f t="shared" si="2"/>
        <v>MURPHY LISA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5" t="s">
        <v>207</v>
      </c>
      <c r="B162" s="5" t="s">
        <v>24</v>
      </c>
      <c r="C162" s="5">
        <v>70.27</v>
      </c>
      <c r="D162" s="3">
        <v>160</v>
      </c>
      <c r="E162" s="4" t="str">
        <f t="shared" si="0"/>
        <v>TEE</v>
      </c>
      <c r="F162" s="1" t="str">
        <f t="shared" si="1"/>
        <v>SIMON</v>
      </c>
      <c r="G162" s="1" t="str">
        <f t="shared" si="2"/>
        <v>SIMON TEE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5" t="s">
        <v>208</v>
      </c>
      <c r="B163" s="5" t="s">
        <v>24</v>
      </c>
      <c r="C163" s="5">
        <v>69.930000000000007</v>
      </c>
      <c r="D163" s="3">
        <v>161</v>
      </c>
      <c r="E163" s="4" t="str">
        <f t="shared" si="0"/>
        <v>BRENDA</v>
      </c>
      <c r="F163" s="1" t="str">
        <f t="shared" si="1"/>
        <v>REHU</v>
      </c>
      <c r="G163" s="1" t="str">
        <f t="shared" si="2"/>
        <v>REHU BRENDA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5" t="s">
        <v>209</v>
      </c>
      <c r="B164" s="5" t="s">
        <v>42</v>
      </c>
      <c r="C164" s="5">
        <v>69.38</v>
      </c>
      <c r="D164" s="3">
        <v>162</v>
      </c>
      <c r="E164" s="4" t="str">
        <f t="shared" si="0"/>
        <v>SYLVIA</v>
      </c>
      <c r="F164" s="1" t="str">
        <f t="shared" si="1"/>
        <v>HAARE</v>
      </c>
      <c r="G164" s="1" t="str">
        <f t="shared" si="2"/>
        <v>HAARE SYLVIA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5" t="s">
        <v>210</v>
      </c>
      <c r="B165" s="5" t="s">
        <v>45</v>
      </c>
      <c r="C165" s="5">
        <v>69.36</v>
      </c>
      <c r="D165" s="3">
        <v>163</v>
      </c>
      <c r="E165" s="4" t="str">
        <f t="shared" si="0"/>
        <v>SHARYN</v>
      </c>
      <c r="F165" s="1" t="str">
        <f t="shared" si="1"/>
        <v>SYDER</v>
      </c>
      <c r="G165" s="1" t="str">
        <f t="shared" si="2"/>
        <v>SYDER SHARYN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5" t="s">
        <v>211</v>
      </c>
      <c r="B166" s="5" t="s">
        <v>136</v>
      </c>
      <c r="C166" s="5">
        <v>69.28</v>
      </c>
      <c r="D166" s="3">
        <v>164</v>
      </c>
      <c r="E166" s="4" t="str">
        <f t="shared" si="0"/>
        <v>MICHELLE</v>
      </c>
      <c r="F166" s="1" t="str">
        <f t="shared" si="1"/>
        <v>JANE</v>
      </c>
      <c r="G166" s="1" t="str">
        <f t="shared" si="2"/>
        <v>JANE MICHELLE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5" t="s">
        <v>212</v>
      </c>
      <c r="B167" s="5" t="s">
        <v>119</v>
      </c>
      <c r="C167" s="5">
        <v>69.010000000000005</v>
      </c>
      <c r="D167" s="3">
        <v>165</v>
      </c>
      <c r="E167" s="4" t="str">
        <f t="shared" si="0"/>
        <v>KAREN</v>
      </c>
      <c r="F167" s="1" t="str">
        <f t="shared" si="1"/>
        <v>AMIRIA</v>
      </c>
      <c r="G167" s="1" t="str">
        <f t="shared" si="2"/>
        <v>AMIRIA KAREN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5" t="s">
        <v>213</v>
      </c>
      <c r="B168" s="5" t="s">
        <v>22</v>
      </c>
      <c r="C168" s="5">
        <v>68.180000000000007</v>
      </c>
      <c r="D168" s="3">
        <v>166</v>
      </c>
      <c r="E168" s="4" t="str">
        <f t="shared" si="0"/>
        <v>CAROL</v>
      </c>
      <c r="F168" s="1" t="str">
        <f t="shared" si="1"/>
        <v>GREENE</v>
      </c>
      <c r="G168" s="1" t="str">
        <f t="shared" si="2"/>
        <v>GREENE CAROL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5" t="s">
        <v>214</v>
      </c>
      <c r="B169" s="5" t="s">
        <v>215</v>
      </c>
      <c r="C169" s="5">
        <v>67.8</v>
      </c>
      <c r="D169" s="3">
        <v>167</v>
      </c>
      <c r="E169" s="4" t="str">
        <f t="shared" si="0"/>
        <v>JESSICA</v>
      </c>
      <c r="F169" s="1" t="str">
        <f t="shared" si="1"/>
        <v>CLAPP</v>
      </c>
      <c r="G169" s="1" t="str">
        <f t="shared" si="2"/>
        <v>CLAPP JESSICA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5" t="s">
        <v>216</v>
      </c>
      <c r="B170" s="5" t="s">
        <v>107</v>
      </c>
      <c r="C170" s="5">
        <v>67.52</v>
      </c>
      <c r="D170" s="3">
        <v>168</v>
      </c>
      <c r="E170" s="4" t="str">
        <f t="shared" si="0"/>
        <v>EMMA</v>
      </c>
      <c r="F170" s="1" t="str">
        <f t="shared" si="1"/>
        <v>WIKAIRA-KING</v>
      </c>
      <c r="G170" s="1" t="str">
        <f t="shared" si="2"/>
        <v>WIKAIRA-KING EMMA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5" t="s">
        <v>217</v>
      </c>
      <c r="B171" s="5" t="s">
        <v>73</v>
      </c>
      <c r="C171" s="5">
        <v>67.12</v>
      </c>
      <c r="D171" s="3">
        <v>169</v>
      </c>
      <c r="E171" s="4" t="str">
        <f t="shared" si="0"/>
        <v>DARLENE</v>
      </c>
      <c r="F171" s="1" t="str">
        <f t="shared" si="1"/>
        <v>BLACK</v>
      </c>
      <c r="G171" s="1" t="str">
        <f t="shared" si="2"/>
        <v>BLACK DARLENE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5" t="s">
        <v>218</v>
      </c>
      <c r="B172" s="5" t="s">
        <v>6</v>
      </c>
      <c r="C172" s="5">
        <v>66.91</v>
      </c>
      <c r="D172" s="3">
        <v>170</v>
      </c>
      <c r="E172" s="4" t="str">
        <f t="shared" si="0"/>
        <v>JAZZ</v>
      </c>
      <c r="F172" s="1" t="str">
        <f t="shared" si="1"/>
        <v>MUSSON</v>
      </c>
      <c r="G172" s="1" t="str">
        <f t="shared" si="2"/>
        <v>MUSSON JAZZ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5" t="s">
        <v>219</v>
      </c>
      <c r="B173" s="5" t="s">
        <v>12</v>
      </c>
      <c r="C173" s="5">
        <v>65.66</v>
      </c>
      <c r="D173" s="3">
        <v>171</v>
      </c>
      <c r="E173" s="4" t="str">
        <f t="shared" si="0"/>
        <v>TRUDY</v>
      </c>
      <c r="F173" s="1" t="str">
        <f t="shared" si="1"/>
        <v>PILKINGTON</v>
      </c>
      <c r="G173" s="1" t="str">
        <f t="shared" si="2"/>
        <v>PILKINGTON TRUDY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5" t="s">
        <v>220</v>
      </c>
      <c r="B174" s="5" t="s">
        <v>107</v>
      </c>
      <c r="C174" s="5">
        <v>64.319999999999993</v>
      </c>
      <c r="D174" s="3">
        <v>172</v>
      </c>
      <c r="E174" s="4" t="str">
        <f t="shared" si="0"/>
        <v>SHARON</v>
      </c>
      <c r="F174" s="1" t="str">
        <f t="shared" si="1"/>
        <v>WIKAIRA-KING</v>
      </c>
      <c r="G174" s="1" t="str">
        <f t="shared" si="2"/>
        <v>WIKAIRA-KING SHARON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5" t="s">
        <v>221</v>
      </c>
      <c r="B175" s="5" t="s">
        <v>206</v>
      </c>
      <c r="C175" s="5">
        <v>64.02</v>
      </c>
      <c r="D175" s="3">
        <v>173</v>
      </c>
      <c r="E175" s="4" t="str">
        <f t="shared" si="0"/>
        <v>WENDY</v>
      </c>
      <c r="F175" s="1" t="str">
        <f t="shared" si="1"/>
        <v>COOPER</v>
      </c>
      <c r="G175" s="1" t="str">
        <f t="shared" si="2"/>
        <v>COOPER WENDY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5" t="s">
        <v>222</v>
      </c>
      <c r="B176" s="5" t="s">
        <v>223</v>
      </c>
      <c r="C176" s="5">
        <v>63.53</v>
      </c>
      <c r="D176" s="3">
        <v>174</v>
      </c>
      <c r="E176" s="4" t="str">
        <f t="shared" si="0"/>
        <v>LU</v>
      </c>
      <c r="F176" s="1" t="str">
        <f t="shared" si="1"/>
        <v>GOODWIN</v>
      </c>
      <c r="G176" s="1" t="str">
        <f t="shared" si="2"/>
        <v>GOODWIN LU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5" t="s">
        <v>224</v>
      </c>
      <c r="B177" s="5" t="s">
        <v>107</v>
      </c>
      <c r="C177" s="5">
        <v>63.44</v>
      </c>
      <c r="D177" s="3">
        <v>175</v>
      </c>
      <c r="E177" s="4" t="str">
        <f t="shared" si="0"/>
        <v>MARIA</v>
      </c>
      <c r="F177" s="1" t="str">
        <f t="shared" si="1"/>
        <v>HATURINI</v>
      </c>
      <c r="G177" s="1" t="str">
        <f t="shared" si="2"/>
        <v>HATURINI MARIA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5" t="s">
        <v>225</v>
      </c>
      <c r="B178" s="5" t="s">
        <v>119</v>
      </c>
      <c r="C178" s="5">
        <v>62.34</v>
      </c>
      <c r="D178" s="3">
        <v>176</v>
      </c>
      <c r="E178" s="4" t="str">
        <f t="shared" si="0"/>
        <v>MEL</v>
      </c>
      <c r="F178" s="1" t="str">
        <f t="shared" si="1"/>
        <v>GRIGG</v>
      </c>
      <c r="G178" s="1" t="str">
        <f t="shared" si="2"/>
        <v>GRIGG MEL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5" t="s">
        <v>226</v>
      </c>
      <c r="B179" s="5" t="s">
        <v>8</v>
      </c>
      <c r="C179" s="5">
        <v>60.12</v>
      </c>
      <c r="D179" s="3">
        <v>177</v>
      </c>
      <c r="E179" s="4" t="str">
        <f t="shared" si="0"/>
        <v>KAS</v>
      </c>
      <c r="F179" s="1" t="str">
        <f t="shared" si="1"/>
        <v>WATERS</v>
      </c>
      <c r="G179" s="1" t="str">
        <f t="shared" si="2"/>
        <v>WATERS KAS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5" t="s">
        <v>227</v>
      </c>
      <c r="B180" s="5" t="s">
        <v>6</v>
      </c>
      <c r="C180" s="5">
        <v>57.44</v>
      </c>
      <c r="D180" s="3">
        <v>178</v>
      </c>
      <c r="E180" s="4" t="str">
        <f t="shared" si="0"/>
        <v>GEFFRINA</v>
      </c>
      <c r="F180" s="1" t="str">
        <f t="shared" si="1"/>
        <v>HARWOOD</v>
      </c>
      <c r="G180" s="1" t="str">
        <f t="shared" si="2"/>
        <v>HARWOOD GEFFRINA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5" t="s">
        <v>228</v>
      </c>
      <c r="B181" s="5" t="s">
        <v>12</v>
      </c>
      <c r="C181" s="5">
        <v>57.22</v>
      </c>
      <c r="D181" s="3">
        <v>179</v>
      </c>
      <c r="E181" s="4" t="str">
        <f t="shared" si="0"/>
        <v>JANE</v>
      </c>
      <c r="F181" s="1" t="str">
        <f t="shared" si="1"/>
        <v>WOOD</v>
      </c>
      <c r="G181" s="1" t="str">
        <f t="shared" si="2"/>
        <v>WOOD JANE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5" t="s">
        <v>229</v>
      </c>
      <c r="B182" s="5" t="s">
        <v>63</v>
      </c>
      <c r="C182" s="5">
        <v>56.87</v>
      </c>
      <c r="D182" s="3">
        <v>180</v>
      </c>
      <c r="E182" s="4" t="str">
        <f t="shared" si="0"/>
        <v>ANNAH</v>
      </c>
      <c r="F182" s="1" t="str">
        <f t="shared" si="1"/>
        <v>YOUNG</v>
      </c>
      <c r="G182" s="1" t="str">
        <f t="shared" si="2"/>
        <v>YOUNG ANNAH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5" t="s">
        <v>230</v>
      </c>
      <c r="B183" s="5" t="s">
        <v>231</v>
      </c>
      <c r="C183" s="5">
        <v>56.58</v>
      </c>
      <c r="D183" s="3">
        <v>181</v>
      </c>
      <c r="E183" s="4" t="str">
        <f t="shared" si="0"/>
        <v>HEIHERA</v>
      </c>
      <c r="F183" s="1" t="str">
        <f t="shared" si="1"/>
        <v>REHU-BROWN</v>
      </c>
      <c r="G183" s="1" t="str">
        <f t="shared" si="2"/>
        <v>REHU-BROWN HEIHERA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5" t="s">
        <v>232</v>
      </c>
      <c r="B184" s="5" t="s">
        <v>20</v>
      </c>
      <c r="C184" s="5">
        <v>56.42</v>
      </c>
      <c r="D184" s="3">
        <v>182</v>
      </c>
      <c r="E184" s="4" t="str">
        <f t="shared" si="0"/>
        <v>LOIS</v>
      </c>
      <c r="F184" s="1" t="str">
        <f t="shared" si="1"/>
        <v>HURIA</v>
      </c>
      <c r="G184" s="1" t="str">
        <f t="shared" si="2"/>
        <v>HURIA LOIS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5" t="s">
        <v>233</v>
      </c>
      <c r="B185" s="5" t="s">
        <v>83</v>
      </c>
      <c r="C185" s="5">
        <v>56.21</v>
      </c>
      <c r="D185" s="3">
        <v>183</v>
      </c>
      <c r="E185" s="4" t="str">
        <f t="shared" si="0"/>
        <v>ANNE</v>
      </c>
      <c r="F185" s="1" t="str">
        <f t="shared" si="1"/>
        <v>( D ) PHILLIPS</v>
      </c>
      <c r="G185" s="1" t="str">
        <f t="shared" si="2"/>
        <v>( D ) PHILLIPS ANNE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5" t="s">
        <v>234</v>
      </c>
      <c r="B186" s="5" t="s">
        <v>201</v>
      </c>
      <c r="C186" s="5">
        <v>56.1</v>
      </c>
      <c r="D186" s="3">
        <v>184</v>
      </c>
      <c r="E186" s="4" t="str">
        <f t="shared" si="0"/>
        <v>ANDREE</v>
      </c>
      <c r="F186" s="1" t="str">
        <f t="shared" si="1"/>
        <v>WATTS</v>
      </c>
      <c r="G186" s="1" t="str">
        <f t="shared" si="2"/>
        <v>WATTS ANDREE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5" t="s">
        <v>235</v>
      </c>
      <c r="B187" s="5" t="s">
        <v>35</v>
      </c>
      <c r="C187" s="5">
        <v>55.65</v>
      </c>
      <c r="D187" s="3">
        <v>185</v>
      </c>
      <c r="E187" s="4" t="str">
        <f t="shared" si="0"/>
        <v>NICOLE</v>
      </c>
      <c r="F187" s="1" t="str">
        <f t="shared" si="1"/>
        <v>MORGAN</v>
      </c>
      <c r="G187" s="1" t="str">
        <f t="shared" si="2"/>
        <v>MORGAN NICOLE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5" t="s">
        <v>236</v>
      </c>
      <c r="B188" s="5" t="s">
        <v>45</v>
      </c>
      <c r="C188" s="5">
        <v>55.21</v>
      </c>
      <c r="D188" s="3">
        <v>186</v>
      </c>
      <c r="E188" s="4" t="str">
        <f t="shared" si="0"/>
        <v>SANDY</v>
      </c>
      <c r="F188" s="1" t="str">
        <f t="shared" si="1"/>
        <v>BRINSDON</v>
      </c>
      <c r="G188" s="1" t="str">
        <f t="shared" si="2"/>
        <v>BRINSDON SANDY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5" t="s">
        <v>237</v>
      </c>
      <c r="B189" s="5" t="s">
        <v>86</v>
      </c>
      <c r="C189" s="5">
        <v>55.12</v>
      </c>
      <c r="D189" s="3">
        <v>187</v>
      </c>
      <c r="E189" s="4" t="str">
        <f t="shared" si="0"/>
        <v>SUSIE</v>
      </c>
      <c r="F189" s="1" t="str">
        <f t="shared" si="1"/>
        <v>HOPWOOD</v>
      </c>
      <c r="G189" s="1" t="str">
        <f t="shared" si="2"/>
        <v>HOPWOOD SUSIE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5" t="s">
        <v>238</v>
      </c>
      <c r="B190" s="5" t="s">
        <v>239</v>
      </c>
      <c r="C190" s="5">
        <v>54.22</v>
      </c>
      <c r="D190" s="3">
        <v>188</v>
      </c>
      <c r="E190" s="4" t="str">
        <f t="shared" si="0"/>
        <v>SARAH</v>
      </c>
      <c r="F190" s="1" t="str">
        <f t="shared" si="1"/>
        <v>MUNRO</v>
      </c>
      <c r="G190" s="1" t="str">
        <f t="shared" si="2"/>
        <v>MUNRO SARAH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5" t="s">
        <v>240</v>
      </c>
      <c r="B191" s="5" t="s">
        <v>134</v>
      </c>
      <c r="C191" s="5">
        <v>54.03</v>
      </c>
      <c r="D191" s="3">
        <v>189</v>
      </c>
      <c r="E191" s="4" t="str">
        <f t="shared" si="0"/>
        <v>VIVKI</v>
      </c>
      <c r="F191" s="1" t="str">
        <f t="shared" si="1"/>
        <v>BROWN</v>
      </c>
      <c r="G191" s="1" t="str">
        <f t="shared" si="2"/>
        <v>BROWN VIVKI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5" t="s">
        <v>241</v>
      </c>
      <c r="B192" s="5" t="s">
        <v>8</v>
      </c>
      <c r="C192" s="5">
        <v>53.88</v>
      </c>
      <c r="D192" s="3">
        <v>190</v>
      </c>
      <c r="E192" s="4" t="str">
        <f t="shared" si="0"/>
        <v>JOANNA</v>
      </c>
      <c r="F192" s="1" t="str">
        <f t="shared" si="1"/>
        <v>KIRKLAND</v>
      </c>
      <c r="G192" s="1" t="str">
        <f t="shared" si="2"/>
        <v>KIRKLAND JOANNA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5" t="s">
        <v>242</v>
      </c>
      <c r="B193" s="5" t="s">
        <v>201</v>
      </c>
      <c r="C193" s="5">
        <v>53.85</v>
      </c>
      <c r="D193" s="3">
        <v>191</v>
      </c>
      <c r="E193" s="4" t="str">
        <f t="shared" si="0"/>
        <v>IVY</v>
      </c>
      <c r="F193" s="1" t="str">
        <f t="shared" si="1"/>
        <v>EDWARDS</v>
      </c>
      <c r="G193" s="1" t="str">
        <f t="shared" si="2"/>
        <v>EDWARDS IVY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5" t="s">
        <v>243</v>
      </c>
      <c r="B194" s="5" t="s">
        <v>35</v>
      </c>
      <c r="C194" s="5">
        <v>53.7</v>
      </c>
      <c r="D194" s="3">
        <v>192</v>
      </c>
      <c r="E194" s="4" t="str">
        <f t="shared" si="0"/>
        <v>STACI</v>
      </c>
      <c r="F194" s="1" t="str">
        <f t="shared" si="1"/>
        <v>LIND</v>
      </c>
      <c r="G194" s="1" t="str">
        <f t="shared" si="2"/>
        <v>LIND STACI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5" t="s">
        <v>244</v>
      </c>
      <c r="B195" s="5" t="s">
        <v>22</v>
      </c>
      <c r="C195" s="5">
        <v>53.66</v>
      </c>
      <c r="D195" s="3">
        <v>193</v>
      </c>
      <c r="E195" s="4" t="str">
        <f t="shared" si="0"/>
        <v>MAREE</v>
      </c>
      <c r="F195" s="1" t="str">
        <f t="shared" si="1"/>
        <v>SANDERS</v>
      </c>
      <c r="G195" s="1" t="str">
        <f t="shared" si="2"/>
        <v>SANDERS MAREE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5" t="s">
        <v>245</v>
      </c>
      <c r="B196" s="5" t="s">
        <v>79</v>
      </c>
      <c r="C196" s="5">
        <v>52.71</v>
      </c>
      <c r="D196" s="3">
        <v>194</v>
      </c>
      <c r="E196" s="4" t="str">
        <f t="shared" si="0"/>
        <v>ZOE</v>
      </c>
      <c r="F196" s="1" t="str">
        <f t="shared" si="1"/>
        <v>WEST</v>
      </c>
      <c r="G196" s="1" t="str">
        <f t="shared" si="2"/>
        <v>WEST ZOE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5" t="s">
        <v>246</v>
      </c>
      <c r="B197" s="5" t="s">
        <v>247</v>
      </c>
      <c r="C197" s="5">
        <v>52.53</v>
      </c>
      <c r="D197" s="3">
        <v>195</v>
      </c>
      <c r="E197" s="4" t="str">
        <f t="shared" si="0"/>
        <v>ANDREA</v>
      </c>
      <c r="F197" s="1" t="str">
        <f t="shared" si="1"/>
        <v>GRAY</v>
      </c>
      <c r="G197" s="1" t="str">
        <f t="shared" si="2"/>
        <v>GRAY ANDREA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5" t="s">
        <v>248</v>
      </c>
      <c r="B198" s="5" t="s">
        <v>45</v>
      </c>
      <c r="C198" s="5">
        <v>52.03</v>
      </c>
      <c r="D198" s="3">
        <v>196</v>
      </c>
      <c r="E198" s="4" t="str">
        <f t="shared" si="0"/>
        <v>CORRINA</v>
      </c>
      <c r="F198" s="1" t="str">
        <f t="shared" si="1"/>
        <v>DAVIS</v>
      </c>
      <c r="G198" s="1" t="str">
        <f t="shared" si="2"/>
        <v>DAVIS CORRINA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5" t="s">
        <v>249</v>
      </c>
      <c r="B199" s="5" t="s">
        <v>20</v>
      </c>
      <c r="C199" s="5">
        <v>51.61</v>
      </c>
      <c r="D199" s="3">
        <v>197</v>
      </c>
      <c r="E199" s="4" t="str">
        <f t="shared" si="0"/>
        <v>JESS</v>
      </c>
      <c r="F199" s="1" t="str">
        <f t="shared" si="1"/>
        <v>BROWN</v>
      </c>
      <c r="G199" s="1" t="str">
        <f t="shared" si="2"/>
        <v>BROWN JESS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5" t="s">
        <v>250</v>
      </c>
      <c r="B200" s="5" t="s">
        <v>251</v>
      </c>
      <c r="C200" s="5">
        <v>51.1</v>
      </c>
      <c r="D200" s="3">
        <v>198</v>
      </c>
      <c r="E200" s="4" t="str">
        <f t="shared" si="0"/>
        <v>RENEE</v>
      </c>
      <c r="F200" s="1" t="str">
        <f t="shared" si="1"/>
        <v>KINGI</v>
      </c>
      <c r="G200" s="1" t="str">
        <f t="shared" si="2"/>
        <v>KINGI RENEE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5" t="s">
        <v>252</v>
      </c>
      <c r="B201" s="5" t="s">
        <v>116</v>
      </c>
      <c r="C201" s="5">
        <v>51.08</v>
      </c>
      <c r="D201" s="3">
        <v>199</v>
      </c>
      <c r="E201" s="4" t="str">
        <f t="shared" si="0"/>
        <v>FEOI</v>
      </c>
      <c r="F201" s="1" t="str">
        <f t="shared" si="1"/>
        <v>HUKUI</v>
      </c>
      <c r="G201" s="1" t="str">
        <f t="shared" si="2"/>
        <v>HUKUI FEOI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5" t="s">
        <v>253</v>
      </c>
      <c r="B202" s="5" t="s">
        <v>59</v>
      </c>
      <c r="C202" s="5">
        <v>51.05</v>
      </c>
      <c r="D202" s="3">
        <v>200</v>
      </c>
      <c r="E202" s="4" t="str">
        <f t="shared" si="0"/>
        <v>CARLENE</v>
      </c>
      <c r="F202" s="1" t="str">
        <f t="shared" si="1"/>
        <v>TUNBRIDGE</v>
      </c>
      <c r="G202" s="1" t="str">
        <f t="shared" si="2"/>
        <v>TUNBRIDGE CARLENE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5" t="s">
        <v>254</v>
      </c>
      <c r="B203" s="5" t="s">
        <v>73</v>
      </c>
      <c r="C203" s="5">
        <v>50.79</v>
      </c>
      <c r="D203" s="3">
        <v>201</v>
      </c>
      <c r="E203" s="4" t="str">
        <f t="shared" si="0"/>
        <v>FIONA</v>
      </c>
      <c r="F203" s="1" t="str">
        <f t="shared" si="1"/>
        <v>TURNER</v>
      </c>
      <c r="G203" s="1" t="str">
        <f t="shared" si="2"/>
        <v>TURNER FIONA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5" t="s">
        <v>255</v>
      </c>
      <c r="B204" s="5" t="s">
        <v>45</v>
      </c>
      <c r="C204" s="5">
        <v>50.54</v>
      </c>
      <c r="D204" s="3">
        <v>202</v>
      </c>
      <c r="E204" s="4" t="str">
        <f t="shared" si="0"/>
        <v>SARAH</v>
      </c>
      <c r="F204" s="1" t="str">
        <f t="shared" si="1"/>
        <v>RICHARDSON</v>
      </c>
      <c r="G204" s="1" t="str">
        <f t="shared" si="2"/>
        <v>RICHARDSON SARAH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5" t="s">
        <v>256</v>
      </c>
      <c r="B205" s="5" t="s">
        <v>6</v>
      </c>
      <c r="C205" s="5">
        <v>49.42</v>
      </c>
      <c r="D205" s="3">
        <v>203</v>
      </c>
      <c r="E205" s="4" t="str">
        <f t="shared" si="0"/>
        <v>JENNIFER</v>
      </c>
      <c r="F205" s="1" t="str">
        <f t="shared" si="1"/>
        <v>FRENCH</v>
      </c>
      <c r="G205" s="1" t="str">
        <f t="shared" si="2"/>
        <v>FRENCH JENNIFER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5" t="s">
        <v>257</v>
      </c>
      <c r="B206" s="5" t="s">
        <v>6</v>
      </c>
      <c r="C206" s="5">
        <v>49.3</v>
      </c>
      <c r="D206" s="3">
        <v>204</v>
      </c>
      <c r="E206" s="4" t="str">
        <f t="shared" si="0"/>
        <v>MIDI</v>
      </c>
      <c r="F206" s="1" t="str">
        <f t="shared" si="1"/>
        <v>RAPANA</v>
      </c>
      <c r="G206" s="1" t="str">
        <f t="shared" si="2"/>
        <v>RAPANA MIDI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5" t="s">
        <v>258</v>
      </c>
      <c r="B207" s="5" t="s">
        <v>42</v>
      </c>
      <c r="C207" s="5">
        <v>49.27</v>
      </c>
      <c r="D207" s="3">
        <v>205</v>
      </c>
      <c r="E207" s="4" t="str">
        <f t="shared" si="0"/>
        <v>TINA</v>
      </c>
      <c r="F207" s="1" t="str">
        <f t="shared" si="1"/>
        <v>BARTLETT</v>
      </c>
      <c r="G207" s="1" t="str">
        <f t="shared" si="2"/>
        <v>BARTLETT TINA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5" t="s">
        <v>259</v>
      </c>
      <c r="B208" s="5" t="s">
        <v>260</v>
      </c>
      <c r="C208" s="5">
        <v>49.01</v>
      </c>
      <c r="D208" s="3">
        <v>206</v>
      </c>
      <c r="E208" s="4" t="str">
        <f t="shared" si="0"/>
        <v>NATALIE</v>
      </c>
      <c r="F208" s="1" t="str">
        <f t="shared" si="1"/>
        <v>HUKUI</v>
      </c>
      <c r="G208" s="1" t="str">
        <f t="shared" si="2"/>
        <v>HUKUI NATALIE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5" t="s">
        <v>261</v>
      </c>
      <c r="B209" s="5" t="s">
        <v>35</v>
      </c>
      <c r="C209" s="5">
        <v>48.63</v>
      </c>
      <c r="D209" s="3">
        <v>207</v>
      </c>
      <c r="E209" s="4" t="str">
        <f t="shared" si="0"/>
        <v>KAREN</v>
      </c>
      <c r="F209" s="1" t="str">
        <f t="shared" si="1"/>
        <v>WILSON</v>
      </c>
      <c r="G209" s="1" t="str">
        <f t="shared" si="2"/>
        <v>WILSON KAREN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5" t="s">
        <v>262</v>
      </c>
      <c r="B210" s="5" t="s">
        <v>24</v>
      </c>
      <c r="C210" s="5">
        <v>48.34</v>
      </c>
      <c r="D210" s="3">
        <v>208</v>
      </c>
      <c r="E210" s="4" t="str">
        <f t="shared" si="0"/>
        <v>LORNA</v>
      </c>
      <c r="F210" s="1" t="str">
        <f t="shared" si="1"/>
        <v>REHU</v>
      </c>
      <c r="G210" s="1" t="str">
        <f t="shared" si="2"/>
        <v>REHU LORNA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5" t="s">
        <v>263</v>
      </c>
      <c r="B211" s="5" t="s">
        <v>79</v>
      </c>
      <c r="C211" s="5">
        <v>48.22</v>
      </c>
      <c r="D211" s="3">
        <v>209</v>
      </c>
      <c r="E211" s="4" t="str">
        <f t="shared" si="0"/>
        <v>ROXANNE</v>
      </c>
      <c r="F211" s="1" t="str">
        <f t="shared" si="1"/>
        <v>BURGESS</v>
      </c>
      <c r="G211" s="1" t="str">
        <f t="shared" si="2"/>
        <v>BURGESS ROXANNE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5" t="s">
        <v>264</v>
      </c>
      <c r="B212" s="5" t="s">
        <v>22</v>
      </c>
      <c r="C212" s="5">
        <v>48.2</v>
      </c>
      <c r="D212" s="3">
        <v>210</v>
      </c>
      <c r="E212" s="4" t="str">
        <f t="shared" si="0"/>
        <v>MICHELLE</v>
      </c>
      <c r="F212" s="1" t="str">
        <f t="shared" si="1"/>
        <v>BENNETT</v>
      </c>
      <c r="G212" s="1" t="str">
        <f t="shared" si="2"/>
        <v>BENNETT MICHELLE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5" t="s">
        <v>265</v>
      </c>
      <c r="B213" s="5" t="s">
        <v>107</v>
      </c>
      <c r="C213" s="5">
        <v>47.96</v>
      </c>
      <c r="D213" s="3">
        <v>211</v>
      </c>
      <c r="E213" s="4" t="str">
        <f t="shared" si="0"/>
        <v>SUE</v>
      </c>
      <c r="F213" s="1" t="str">
        <f t="shared" si="1"/>
        <v>VEU</v>
      </c>
      <c r="G213" s="1" t="str">
        <f t="shared" si="2"/>
        <v>VEU SUE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5" t="s">
        <v>266</v>
      </c>
      <c r="B214" s="5" t="s">
        <v>162</v>
      </c>
      <c r="C214" s="5">
        <v>47.9</v>
      </c>
      <c r="D214" s="3">
        <v>212</v>
      </c>
      <c r="E214" s="4" t="str">
        <f t="shared" si="0"/>
        <v>SNEH</v>
      </c>
      <c r="F214" s="1" t="str">
        <f t="shared" si="1"/>
        <v>NAND</v>
      </c>
      <c r="G214" s="1" t="str">
        <f t="shared" si="2"/>
        <v>NAND SNEH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5" t="s">
        <v>267</v>
      </c>
      <c r="B215" s="5" t="s">
        <v>268</v>
      </c>
      <c r="C215" s="5">
        <v>46.92</v>
      </c>
      <c r="D215" s="3">
        <v>213</v>
      </c>
      <c r="E215" s="4" t="str">
        <f t="shared" si="0"/>
        <v>EILEEN</v>
      </c>
      <c r="F215" s="1" t="str">
        <f t="shared" si="1"/>
        <v>ORBELL</v>
      </c>
      <c r="G215" s="1" t="str">
        <f t="shared" si="2"/>
        <v>ORBELL EILEEN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5" t="s">
        <v>269</v>
      </c>
      <c r="B216" s="5" t="s">
        <v>270</v>
      </c>
      <c r="C216" s="5">
        <v>46.77</v>
      </c>
      <c r="D216" s="3">
        <v>214</v>
      </c>
      <c r="E216" s="4" t="str">
        <f t="shared" si="0"/>
        <v>TOMO</v>
      </c>
      <c r="F216" s="1" t="str">
        <f t="shared" si="1"/>
        <v>RANGI TE</v>
      </c>
      <c r="G216" s="1" t="str">
        <f t="shared" si="2"/>
        <v>RANGI TE TOMO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5" t="s">
        <v>271</v>
      </c>
      <c r="B217" s="5" t="s">
        <v>272</v>
      </c>
      <c r="C217" s="5">
        <v>46.72</v>
      </c>
      <c r="D217" s="3">
        <v>215</v>
      </c>
      <c r="E217" s="4" t="str">
        <f t="shared" si="0"/>
        <v>JUDE</v>
      </c>
      <c r="F217" s="1" t="str">
        <f t="shared" si="1"/>
        <v>WASTNEY</v>
      </c>
      <c r="G217" s="1" t="str">
        <f t="shared" si="2"/>
        <v>WASTNEY JUDE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5" t="s">
        <v>273</v>
      </c>
      <c r="B218" s="5" t="s">
        <v>42</v>
      </c>
      <c r="C218" s="5">
        <v>46.21</v>
      </c>
      <c r="D218" s="3">
        <v>216</v>
      </c>
      <c r="E218" s="4" t="str">
        <f t="shared" si="0"/>
        <v>COUTTS</v>
      </c>
      <c r="F218" s="1" t="str">
        <f t="shared" si="1"/>
        <v>IVONA</v>
      </c>
      <c r="G218" s="1" t="str">
        <f t="shared" si="2"/>
        <v>IVONA COUTTS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5" t="s">
        <v>274</v>
      </c>
      <c r="B219" s="5" t="s">
        <v>17</v>
      </c>
      <c r="C219" s="5">
        <v>46.14</v>
      </c>
      <c r="D219" s="3">
        <v>217</v>
      </c>
      <c r="E219" s="4" t="str">
        <f t="shared" si="0"/>
        <v>CANDY</v>
      </c>
      <c r="F219" s="1" t="str">
        <f t="shared" si="1"/>
        <v>GRANT</v>
      </c>
      <c r="G219" s="1" t="str">
        <f t="shared" si="2"/>
        <v>GRANT CANDY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5" t="s">
        <v>275</v>
      </c>
      <c r="B220" s="5" t="s">
        <v>247</v>
      </c>
      <c r="C220" s="5">
        <v>45.67</v>
      </c>
      <c r="D220" s="3">
        <v>218</v>
      </c>
      <c r="E220" s="4" t="str">
        <f t="shared" si="0"/>
        <v>CARLENE</v>
      </c>
      <c r="F220" s="1" t="str">
        <f t="shared" si="1"/>
        <v>TURNBRIDGE</v>
      </c>
      <c r="G220" s="1" t="str">
        <f t="shared" si="2"/>
        <v>TURNBRIDGE CARLENE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5" t="s">
        <v>276</v>
      </c>
      <c r="B221" s="5" t="s">
        <v>30</v>
      </c>
      <c r="C221" s="5">
        <v>45.44</v>
      </c>
      <c r="D221" s="3">
        <v>219</v>
      </c>
      <c r="E221" s="4" t="str">
        <f t="shared" si="0"/>
        <v>DEB</v>
      </c>
      <c r="F221" s="1" t="str">
        <f t="shared" si="1"/>
        <v>QUAIFFE</v>
      </c>
      <c r="G221" s="1" t="str">
        <f t="shared" si="2"/>
        <v>QUAIFFE DEB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5" t="s">
        <v>277</v>
      </c>
      <c r="B222" s="5" t="s">
        <v>22</v>
      </c>
      <c r="C222" s="5">
        <v>44.53</v>
      </c>
      <c r="D222" s="3">
        <v>220</v>
      </c>
      <c r="E222" s="4" t="str">
        <f t="shared" si="0"/>
        <v>SHONA</v>
      </c>
      <c r="F222" s="1" t="str">
        <f t="shared" si="1"/>
        <v>BLOMQUIST</v>
      </c>
      <c r="G222" s="1" t="str">
        <f t="shared" si="2"/>
        <v>BLOMQUIST SHONA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5" t="s">
        <v>278</v>
      </c>
      <c r="B223" s="5" t="s">
        <v>279</v>
      </c>
      <c r="C223" s="5">
        <v>44.22</v>
      </c>
      <c r="D223" s="3">
        <v>221</v>
      </c>
      <c r="E223" s="4" t="str">
        <f t="shared" si="0"/>
        <v>TINA</v>
      </c>
      <c r="F223" s="1" t="str">
        <f t="shared" si="1"/>
        <v>FATUESI</v>
      </c>
      <c r="G223" s="1" t="str">
        <f t="shared" si="2"/>
        <v>FATUESI TINA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5" t="s">
        <v>280</v>
      </c>
      <c r="B224" s="5" t="s">
        <v>12</v>
      </c>
      <c r="C224" s="5">
        <v>44.17</v>
      </c>
      <c r="D224" s="3">
        <v>222</v>
      </c>
      <c r="E224" s="4" t="str">
        <f t="shared" si="0"/>
        <v>RACHEL</v>
      </c>
      <c r="F224" s="1" t="str">
        <f t="shared" si="1"/>
        <v>PALMER</v>
      </c>
      <c r="G224" s="1" t="str">
        <f t="shared" si="2"/>
        <v>PALMER RACHEL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5" t="s">
        <v>281</v>
      </c>
      <c r="B225" s="5" t="s">
        <v>119</v>
      </c>
      <c r="C225" s="5">
        <v>43.97</v>
      </c>
      <c r="D225" s="3">
        <v>223</v>
      </c>
      <c r="E225" s="4" t="str">
        <f t="shared" si="0"/>
        <v>PENNY</v>
      </c>
      <c r="F225" s="1" t="str">
        <f t="shared" si="1"/>
        <v>WILLIAMS</v>
      </c>
      <c r="G225" s="1" t="str">
        <f t="shared" si="2"/>
        <v>WILLIAMS PENNY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5" t="s">
        <v>282</v>
      </c>
      <c r="B226" s="5" t="s">
        <v>283</v>
      </c>
      <c r="C226" s="5">
        <v>43.72</v>
      </c>
      <c r="D226" s="3">
        <v>224</v>
      </c>
      <c r="E226" s="4" t="str">
        <f t="shared" si="0"/>
        <v>CHARLENE</v>
      </c>
      <c r="F226" s="1" t="str">
        <f t="shared" si="1"/>
        <v>TAMATI</v>
      </c>
      <c r="G226" s="1" t="str">
        <f t="shared" si="2"/>
        <v>TAMATI CHARLENE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5" t="s">
        <v>284</v>
      </c>
      <c r="B227" s="5" t="s">
        <v>247</v>
      </c>
      <c r="C227" s="5">
        <v>42.86</v>
      </c>
      <c r="D227" s="3">
        <v>225</v>
      </c>
      <c r="E227" s="4" t="str">
        <f t="shared" si="0"/>
        <v>LILLIAN</v>
      </c>
      <c r="F227" s="1" t="str">
        <f t="shared" si="1"/>
        <v>TAKIWA</v>
      </c>
      <c r="G227" s="1" t="str">
        <f t="shared" si="2"/>
        <v>TAKIWA LILLIAN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5" t="s">
        <v>285</v>
      </c>
      <c r="B228" s="5" t="s">
        <v>286</v>
      </c>
      <c r="C228" s="5">
        <v>42.43</v>
      </c>
      <c r="D228" s="3">
        <v>226</v>
      </c>
      <c r="E228" s="4" t="str">
        <f t="shared" si="0"/>
        <v>NAIREENE</v>
      </c>
      <c r="F228" s="1" t="str">
        <f t="shared" si="1"/>
        <v>O'DONNELL</v>
      </c>
      <c r="G228" s="1" t="str">
        <f t="shared" si="2"/>
        <v>O'DONNELL NAIREENE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5" t="s">
        <v>287</v>
      </c>
      <c r="B229" s="5" t="s">
        <v>6</v>
      </c>
      <c r="C229" s="5">
        <v>42.29</v>
      </c>
      <c r="D229" s="3">
        <v>227</v>
      </c>
      <c r="E229" s="4" t="str">
        <f t="shared" si="0"/>
        <v>LORNA</v>
      </c>
      <c r="F229" s="1" t="str">
        <f t="shared" si="1"/>
        <v>FROST</v>
      </c>
      <c r="G229" s="1" t="str">
        <f t="shared" si="2"/>
        <v>FROST LORNA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5" t="s">
        <v>288</v>
      </c>
      <c r="B230" s="5" t="s">
        <v>6</v>
      </c>
      <c r="C230" s="5">
        <v>42.14</v>
      </c>
      <c r="D230" s="3">
        <v>228</v>
      </c>
      <c r="E230" s="4" t="str">
        <f t="shared" si="0"/>
        <v>MELISSA</v>
      </c>
      <c r="F230" s="1" t="str">
        <f t="shared" si="1"/>
        <v>HEAVEY</v>
      </c>
      <c r="G230" s="1" t="str">
        <f t="shared" si="2"/>
        <v>HEAVEY MELISSA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5" t="s">
        <v>289</v>
      </c>
      <c r="B231" s="5" t="s">
        <v>8</v>
      </c>
      <c r="C231" s="5">
        <v>41.96</v>
      </c>
      <c r="D231" s="3">
        <v>229</v>
      </c>
      <c r="E231" s="4" t="str">
        <f t="shared" si="0"/>
        <v>JAN</v>
      </c>
      <c r="F231" s="1" t="str">
        <f t="shared" si="1"/>
        <v>SPOONER</v>
      </c>
      <c r="G231" s="1" t="str">
        <f t="shared" si="2"/>
        <v>SPOONER JAN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5" t="s">
        <v>290</v>
      </c>
      <c r="B232" s="5" t="s">
        <v>107</v>
      </c>
      <c r="C232" s="5">
        <v>41.67</v>
      </c>
      <c r="D232" s="3">
        <v>230</v>
      </c>
      <c r="E232" s="4" t="str">
        <f t="shared" si="0"/>
        <v>BRITTANY</v>
      </c>
      <c r="F232" s="1" t="str">
        <f t="shared" si="1"/>
        <v>KIDD</v>
      </c>
      <c r="G232" s="1" t="str">
        <f t="shared" si="2"/>
        <v>KIDD BRITTANY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7" t="s">
        <v>291</v>
      </c>
      <c r="B233" s="5" t="s">
        <v>45</v>
      </c>
      <c r="C233" s="5">
        <v>41.27</v>
      </c>
      <c r="D233" s="3">
        <v>231</v>
      </c>
      <c r="E233" s="4" t="str">
        <f t="shared" si="0"/>
        <v>NICOHLE</v>
      </c>
      <c r="F233" s="1" t="str">
        <f t="shared" si="1"/>
        <v>WRIGHT</v>
      </c>
      <c r="G233" s="1" t="str">
        <f t="shared" si="2"/>
        <v>WRIGHT NICOHLE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5" t="s">
        <v>292</v>
      </c>
      <c r="B234" s="5" t="s">
        <v>109</v>
      </c>
      <c r="C234" s="5">
        <v>41.17</v>
      </c>
      <c r="D234" s="3">
        <v>232</v>
      </c>
      <c r="E234" s="4" t="str">
        <f t="shared" si="0"/>
        <v>THERESE</v>
      </c>
      <c r="F234" s="1" t="str">
        <f t="shared" si="1"/>
        <v>STEPHENSON</v>
      </c>
      <c r="G234" s="1" t="str">
        <f t="shared" si="2"/>
        <v>STEPHENSON THERESE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5" t="s">
        <v>293</v>
      </c>
      <c r="B235" s="5" t="s">
        <v>42</v>
      </c>
      <c r="C235" s="5">
        <v>40.93</v>
      </c>
      <c r="D235" s="3">
        <v>233</v>
      </c>
      <c r="E235" s="4" t="str">
        <f t="shared" si="0"/>
        <v>SHIRLEY</v>
      </c>
      <c r="F235" s="1" t="str">
        <f t="shared" si="1"/>
        <v>HASLAM</v>
      </c>
      <c r="G235" s="1" t="str">
        <f t="shared" si="2"/>
        <v>HASLAM SHIRLEY</v>
      </c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5" t="s">
        <v>294</v>
      </c>
      <c r="B236" s="5" t="s">
        <v>59</v>
      </c>
      <c r="C236" s="5">
        <v>40.76</v>
      </c>
      <c r="D236" s="3">
        <v>234</v>
      </c>
      <c r="E236" s="4" t="str">
        <f t="shared" si="0"/>
        <v>SARAH</v>
      </c>
      <c r="F236" s="1" t="str">
        <f t="shared" si="1"/>
        <v>McINTYRE</v>
      </c>
      <c r="G236" s="1" t="str">
        <f t="shared" si="2"/>
        <v>McINTYRE SARAH</v>
      </c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5" t="s">
        <v>295</v>
      </c>
      <c r="B237" s="5" t="s">
        <v>24</v>
      </c>
      <c r="C237" s="5">
        <v>40.69</v>
      </c>
      <c r="D237" s="3">
        <v>235</v>
      </c>
      <c r="E237" s="4" t="str">
        <f t="shared" si="0"/>
        <v>CELIA</v>
      </c>
      <c r="F237" s="1" t="str">
        <f t="shared" si="1"/>
        <v>BILLINGTON</v>
      </c>
      <c r="G237" s="1" t="str">
        <f t="shared" si="2"/>
        <v>BILLINGTON CELIA</v>
      </c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5" t="s">
        <v>296</v>
      </c>
      <c r="B238" s="5" t="s">
        <v>92</v>
      </c>
      <c r="C238" s="5">
        <v>40.659999999999997</v>
      </c>
      <c r="D238" s="3">
        <v>236</v>
      </c>
      <c r="E238" s="4" t="str">
        <f t="shared" si="0"/>
        <v>STEPHANIE</v>
      </c>
      <c r="F238" s="1" t="str">
        <f t="shared" si="1"/>
        <v>HOLDAWAY</v>
      </c>
      <c r="G238" s="1" t="str">
        <f t="shared" si="2"/>
        <v>HOLDAWAY STEPHANIE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5" t="s">
        <v>297</v>
      </c>
      <c r="B239" s="5" t="s">
        <v>6</v>
      </c>
      <c r="C239" s="5">
        <v>40.61</v>
      </c>
      <c r="D239" s="3">
        <v>237</v>
      </c>
      <c r="E239" s="4" t="str">
        <f t="shared" si="0"/>
        <v>KERRY</v>
      </c>
      <c r="F239" s="1" t="str">
        <f t="shared" si="1"/>
        <v>FOX</v>
      </c>
      <c r="G239" s="1" t="str">
        <f t="shared" si="2"/>
        <v>FOX KERRY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5" t="s">
        <v>298</v>
      </c>
      <c r="B240" s="5" t="s">
        <v>12</v>
      </c>
      <c r="C240" s="5">
        <v>40.5</v>
      </c>
      <c r="D240" s="3">
        <v>238</v>
      </c>
      <c r="E240" s="4" t="str">
        <f t="shared" si="0"/>
        <v>KIMBERLEE</v>
      </c>
      <c r="F240" s="1" t="str">
        <f t="shared" si="1"/>
        <v>BREWER</v>
      </c>
      <c r="G240" s="1" t="str">
        <f t="shared" si="2"/>
        <v>BREWER KIMBERLEE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5" t="s">
        <v>299</v>
      </c>
      <c r="B241" s="5" t="s">
        <v>116</v>
      </c>
      <c r="C241" s="5">
        <v>40.42</v>
      </c>
      <c r="D241" s="3">
        <v>239</v>
      </c>
      <c r="E241" s="4" t="str">
        <f t="shared" si="0"/>
        <v>NGAHUIA</v>
      </c>
      <c r="F241" s="1" t="str">
        <f t="shared" si="1"/>
        <v>TAHI</v>
      </c>
      <c r="G241" s="1" t="str">
        <f t="shared" si="2"/>
        <v>TAHI NGAHUIA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5" t="s">
        <v>300</v>
      </c>
      <c r="B242" s="5" t="s">
        <v>301</v>
      </c>
      <c r="C242" s="5">
        <v>40.24</v>
      </c>
      <c r="D242" s="3">
        <v>240</v>
      </c>
      <c r="E242" s="4" t="str">
        <f t="shared" si="0"/>
        <v>ELAINE</v>
      </c>
      <c r="F242" s="1" t="str">
        <f t="shared" si="1"/>
        <v>BROWN</v>
      </c>
      <c r="G242" s="1" t="str">
        <f t="shared" si="2"/>
        <v>BROWN ELAINE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5" t="s">
        <v>302</v>
      </c>
      <c r="B243" s="5" t="s">
        <v>141</v>
      </c>
      <c r="C243" s="5">
        <v>40.15</v>
      </c>
      <c r="D243" s="3">
        <v>241</v>
      </c>
      <c r="E243" s="4" t="str">
        <f t="shared" si="0"/>
        <v>LYNDA</v>
      </c>
      <c r="F243" s="1" t="str">
        <f t="shared" si="1"/>
        <v>WILKINS</v>
      </c>
      <c r="G243" s="1" t="str">
        <f t="shared" si="2"/>
        <v>WILKINS LYNDA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5" t="s">
        <v>303</v>
      </c>
      <c r="B244" s="5" t="s">
        <v>105</v>
      </c>
      <c r="C244" s="5">
        <v>40.020000000000003</v>
      </c>
      <c r="D244" s="3">
        <v>242</v>
      </c>
      <c r="E244" s="4" t="str">
        <f t="shared" si="0"/>
        <v>SHARON</v>
      </c>
      <c r="F244" s="1" t="str">
        <f t="shared" si="1"/>
        <v>CROOK</v>
      </c>
      <c r="G244" s="1" t="str">
        <f t="shared" si="2"/>
        <v>CROOK SHARON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5" t="s">
        <v>304</v>
      </c>
      <c r="B245" s="5" t="s">
        <v>45</v>
      </c>
      <c r="C245" s="5">
        <v>40.020000000000003</v>
      </c>
      <c r="D245" s="3">
        <v>243</v>
      </c>
      <c r="E245" s="4" t="str">
        <f t="shared" si="0"/>
        <v>DENISE</v>
      </c>
      <c r="F245" s="1" t="str">
        <f t="shared" si="1"/>
        <v>HEWER</v>
      </c>
      <c r="G245" s="1" t="str">
        <f t="shared" si="2"/>
        <v>HEWER DENISE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5" t="s">
        <v>305</v>
      </c>
      <c r="B246" s="5" t="s">
        <v>251</v>
      </c>
      <c r="C246" s="5">
        <v>40.020000000000003</v>
      </c>
      <c r="D246" s="3">
        <v>244</v>
      </c>
      <c r="E246" s="4" t="str">
        <f t="shared" si="0"/>
        <v>MARIA</v>
      </c>
      <c r="F246" s="1" t="str">
        <f t="shared" si="1"/>
        <v>NGATAI</v>
      </c>
      <c r="G246" s="1" t="str">
        <f t="shared" si="2"/>
        <v>NGATAI MARIA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5" t="s">
        <v>306</v>
      </c>
      <c r="B247" s="5" t="s">
        <v>107</v>
      </c>
      <c r="C247" s="5">
        <v>39.82</v>
      </c>
      <c r="D247" s="3">
        <v>245</v>
      </c>
      <c r="E247" s="4" t="str">
        <f t="shared" si="0"/>
        <v>ADA</v>
      </c>
      <c r="F247" s="1" t="str">
        <f t="shared" si="1"/>
        <v>RAWIRI</v>
      </c>
      <c r="G247" s="1" t="str">
        <f t="shared" si="2"/>
        <v>RAWIRI ADA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5" t="s">
        <v>307</v>
      </c>
      <c r="B248" s="5" t="s">
        <v>35</v>
      </c>
      <c r="C248" s="5">
        <v>39.549999999999997</v>
      </c>
      <c r="D248" s="3">
        <v>246</v>
      </c>
      <c r="E248" s="4" t="str">
        <f t="shared" si="0"/>
        <v>CHRISTINE</v>
      </c>
      <c r="F248" s="1" t="str">
        <f t="shared" si="1"/>
        <v>CAMERON</v>
      </c>
      <c r="G248" s="1" t="str">
        <f t="shared" si="2"/>
        <v>CAMERON CHRISTINE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5" t="s">
        <v>308</v>
      </c>
      <c r="B249" s="5" t="s">
        <v>17</v>
      </c>
      <c r="C249" s="5">
        <v>39.21</v>
      </c>
      <c r="D249" s="3">
        <v>247</v>
      </c>
      <c r="E249" s="4" t="str">
        <f t="shared" si="0"/>
        <v>FRANKIE</v>
      </c>
      <c r="F249" s="1" t="str">
        <f t="shared" si="1"/>
        <v>CHAPMAN</v>
      </c>
      <c r="G249" s="1" t="str">
        <f t="shared" si="2"/>
        <v>CHAPMAN FRANKIE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5" t="s">
        <v>309</v>
      </c>
      <c r="B250" s="5" t="s">
        <v>107</v>
      </c>
      <c r="C250" s="5">
        <v>38.71</v>
      </c>
      <c r="D250" s="3">
        <v>248</v>
      </c>
      <c r="E250" s="4" t="str">
        <f t="shared" si="0"/>
        <v>STEPHANIE</v>
      </c>
      <c r="F250" s="1" t="str">
        <f t="shared" si="1"/>
        <v>BELL</v>
      </c>
      <c r="G250" s="1" t="str">
        <f t="shared" si="2"/>
        <v>BELL STEPHANIE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5" t="s">
        <v>310</v>
      </c>
      <c r="B251" s="5" t="s">
        <v>30</v>
      </c>
      <c r="C251" s="5">
        <v>38.43</v>
      </c>
      <c r="D251" s="3">
        <v>249</v>
      </c>
      <c r="E251" s="4" t="str">
        <f t="shared" si="0"/>
        <v>LEISA</v>
      </c>
      <c r="F251" s="1" t="str">
        <f t="shared" si="1"/>
        <v>ROGERS</v>
      </c>
      <c r="G251" s="1" t="str">
        <f t="shared" si="2"/>
        <v>ROGERS LEISA</v>
      </c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5" t="s">
        <v>311</v>
      </c>
      <c r="B252" s="5" t="s">
        <v>35</v>
      </c>
      <c r="C252" s="5">
        <v>38.06</v>
      </c>
      <c r="D252" s="3">
        <v>250</v>
      </c>
      <c r="E252" s="4" t="str">
        <f t="shared" si="0"/>
        <v>ELAINE</v>
      </c>
      <c r="F252" s="1" t="str">
        <f t="shared" si="1"/>
        <v>MATHIESON</v>
      </c>
      <c r="G252" s="1" t="str">
        <f t="shared" si="2"/>
        <v>MATHIESON ELAINE</v>
      </c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5" t="s">
        <v>312</v>
      </c>
      <c r="B253" s="5" t="s">
        <v>251</v>
      </c>
      <c r="C253" s="5">
        <v>38.020000000000003</v>
      </c>
      <c r="D253" s="3">
        <v>251</v>
      </c>
      <c r="E253" s="4" t="str">
        <f t="shared" si="0"/>
        <v>BILLIE</v>
      </c>
      <c r="F253" s="1" t="str">
        <f t="shared" si="1"/>
        <v>PATERSON</v>
      </c>
      <c r="G253" s="1" t="str">
        <f t="shared" si="2"/>
        <v>PATERSON BILLIE</v>
      </c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5" t="s">
        <v>313</v>
      </c>
      <c r="B254" s="5" t="s">
        <v>314</v>
      </c>
      <c r="C254" s="5">
        <v>37.96</v>
      </c>
      <c r="D254" s="3">
        <v>252</v>
      </c>
      <c r="E254" s="4" t="str">
        <f t="shared" si="0"/>
        <v>HUIA</v>
      </c>
      <c r="F254" s="1" t="str">
        <f t="shared" si="1"/>
        <v>RAUNA TE</v>
      </c>
      <c r="G254" s="1" t="str">
        <f t="shared" si="2"/>
        <v>RAUNA TE HUIA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5" t="s">
        <v>315</v>
      </c>
      <c r="B255" s="5" t="s">
        <v>35</v>
      </c>
      <c r="C255" s="5">
        <v>37.229999999999997</v>
      </c>
      <c r="D255" s="3">
        <v>253</v>
      </c>
      <c r="E255" s="4" t="str">
        <f t="shared" si="0"/>
        <v>NATALIE</v>
      </c>
      <c r="F255" s="1" t="str">
        <f t="shared" si="1"/>
        <v>RAPIRA</v>
      </c>
      <c r="G255" s="1" t="str">
        <f t="shared" si="2"/>
        <v>RAPIRA NATALIE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5" t="s">
        <v>316</v>
      </c>
      <c r="B256" s="5" t="s">
        <v>30</v>
      </c>
      <c r="C256" s="5">
        <v>36.56</v>
      </c>
      <c r="D256" s="3">
        <v>254</v>
      </c>
      <c r="E256" s="4" t="str">
        <f t="shared" si="0"/>
        <v>TRUDEE</v>
      </c>
      <c r="F256" s="1" t="str">
        <f t="shared" si="1"/>
        <v>MORRIS</v>
      </c>
      <c r="G256" s="1" t="str">
        <f t="shared" si="2"/>
        <v>MORRIS TRUDEE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5" t="s">
        <v>317</v>
      </c>
      <c r="B257" s="5" t="s">
        <v>318</v>
      </c>
      <c r="C257" s="5">
        <v>36.54</v>
      </c>
      <c r="D257" s="3">
        <v>255</v>
      </c>
      <c r="E257" s="4" t="str">
        <f t="shared" si="0"/>
        <v>HEATHER</v>
      </c>
      <c r="F257" s="1" t="str">
        <f t="shared" si="1"/>
        <v>GALYER</v>
      </c>
      <c r="G257" s="1" t="str">
        <f t="shared" si="2"/>
        <v>GALYER HEATHER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5" t="s">
        <v>319</v>
      </c>
      <c r="B258" s="5" t="s">
        <v>251</v>
      </c>
      <c r="C258" s="5">
        <v>36.53</v>
      </c>
      <c r="D258" s="3">
        <v>256</v>
      </c>
      <c r="E258" s="4" t="str">
        <f t="shared" ref="E258:E512" si="3">LEFT(A258, SEARCH(" ",A258,1)-1)</f>
        <v>CATHY</v>
      </c>
      <c r="F258" s="1" t="str">
        <f t="shared" ref="F258:F512" si="4">RIGHT(A258,LEN(A258)-SEARCH(" ",A258,1))</f>
        <v>BELL</v>
      </c>
      <c r="G258" s="1" t="str">
        <f t="shared" ref="G258:G512" si="5">F258&amp;" "&amp;E258</f>
        <v>BELL CATHY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5" t="s">
        <v>320</v>
      </c>
      <c r="B259" s="5" t="s">
        <v>223</v>
      </c>
      <c r="C259" s="5">
        <v>36.520000000000003</v>
      </c>
      <c r="D259" s="3">
        <v>257</v>
      </c>
      <c r="E259" s="4" t="str">
        <f t="shared" si="3"/>
        <v>MARY-ANNE</v>
      </c>
      <c r="F259" s="1" t="str">
        <f t="shared" si="4"/>
        <v>LIVAPULU</v>
      </c>
      <c r="G259" s="1" t="str">
        <f t="shared" si="5"/>
        <v>LIVAPULU MARY-ANNE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5" t="s">
        <v>321</v>
      </c>
      <c r="B260" s="5" t="s">
        <v>206</v>
      </c>
      <c r="C260" s="5">
        <v>35.78</v>
      </c>
      <c r="D260" s="3">
        <v>258</v>
      </c>
      <c r="E260" s="4" t="str">
        <f t="shared" si="3"/>
        <v>BEX</v>
      </c>
      <c r="F260" s="1" t="str">
        <f t="shared" si="4"/>
        <v>TAIPAPA</v>
      </c>
      <c r="G260" s="1" t="str">
        <f t="shared" si="5"/>
        <v>TAIPAPA BEX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5" t="s">
        <v>322</v>
      </c>
      <c r="B261" s="5" t="s">
        <v>86</v>
      </c>
      <c r="C261" s="5">
        <v>35.72</v>
      </c>
      <c r="D261" s="3">
        <v>259</v>
      </c>
      <c r="E261" s="4" t="str">
        <f t="shared" si="3"/>
        <v>CAROLE</v>
      </c>
      <c r="F261" s="1" t="str">
        <f t="shared" si="4"/>
        <v>HUNT</v>
      </c>
      <c r="G261" s="1" t="str">
        <f t="shared" si="5"/>
        <v>HUNT CAROLE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5" t="s">
        <v>323</v>
      </c>
      <c r="B262" s="5" t="s">
        <v>324</v>
      </c>
      <c r="C262" s="5">
        <v>35.42</v>
      </c>
      <c r="D262" s="3">
        <v>260</v>
      </c>
      <c r="E262" s="4" t="str">
        <f t="shared" si="3"/>
        <v>OFEIRA</v>
      </c>
      <c r="F262" s="1" t="str">
        <f t="shared" si="4"/>
        <v>LEIU</v>
      </c>
      <c r="G262" s="1" t="str">
        <f t="shared" si="5"/>
        <v>LEIU OFEIRA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5" t="s">
        <v>325</v>
      </c>
      <c r="B263" s="5" t="s">
        <v>206</v>
      </c>
      <c r="C263" s="5">
        <v>35.22</v>
      </c>
      <c r="D263" s="3">
        <v>261</v>
      </c>
      <c r="E263" s="4" t="str">
        <f t="shared" si="3"/>
        <v>DIANE</v>
      </c>
      <c r="F263" s="1" t="str">
        <f t="shared" si="4"/>
        <v>AKUI</v>
      </c>
      <c r="G263" s="1" t="str">
        <f t="shared" si="5"/>
        <v>AKUI DIANE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5" t="s">
        <v>326</v>
      </c>
      <c r="B264" s="5" t="s">
        <v>119</v>
      </c>
      <c r="C264" s="5">
        <v>35.22</v>
      </c>
      <c r="D264" s="3">
        <v>262</v>
      </c>
      <c r="E264" s="4" t="str">
        <f t="shared" si="3"/>
        <v>TANIA</v>
      </c>
      <c r="F264" s="1" t="str">
        <f t="shared" si="4"/>
        <v>BENNETT</v>
      </c>
      <c r="G264" s="1" t="str">
        <f t="shared" si="5"/>
        <v>BENNETT TANIA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5" t="s">
        <v>327</v>
      </c>
      <c r="B265" s="5" t="s">
        <v>35</v>
      </c>
      <c r="C265" s="5">
        <v>35.200000000000003</v>
      </c>
      <c r="D265" s="3">
        <v>263</v>
      </c>
      <c r="E265" s="4" t="str">
        <f t="shared" si="3"/>
        <v>NICKIE</v>
      </c>
      <c r="F265" s="1" t="str">
        <f t="shared" si="4"/>
        <v>CAMERON</v>
      </c>
      <c r="G265" s="1" t="str">
        <f t="shared" si="5"/>
        <v>CAMERON NICKIE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5" t="s">
        <v>328</v>
      </c>
      <c r="B266" s="5" t="s">
        <v>329</v>
      </c>
      <c r="C266" s="5">
        <v>35.020000000000003</v>
      </c>
      <c r="D266" s="3">
        <v>264</v>
      </c>
      <c r="E266" s="4" t="str">
        <f t="shared" si="3"/>
        <v>ALICIA</v>
      </c>
      <c r="F266" s="1" t="str">
        <f t="shared" si="4"/>
        <v>PHILBURN</v>
      </c>
      <c r="G266" s="1" t="str">
        <f t="shared" si="5"/>
        <v>PHILBURN ALICIA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5" t="s">
        <v>330</v>
      </c>
      <c r="B267" s="5" t="s">
        <v>35</v>
      </c>
      <c r="C267" s="5">
        <v>35</v>
      </c>
      <c r="D267" s="3">
        <v>265</v>
      </c>
      <c r="E267" s="4" t="str">
        <f t="shared" si="3"/>
        <v>NIKKI</v>
      </c>
      <c r="F267" s="1" t="str">
        <f t="shared" si="4"/>
        <v>SLOAN</v>
      </c>
      <c r="G267" s="1" t="str">
        <f t="shared" si="5"/>
        <v>SLOAN NIKKI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5" t="s">
        <v>331</v>
      </c>
      <c r="B268" s="5" t="s">
        <v>141</v>
      </c>
      <c r="C268" s="5">
        <v>35</v>
      </c>
      <c r="D268" s="3">
        <v>266</v>
      </c>
      <c r="E268" s="4" t="str">
        <f t="shared" si="3"/>
        <v>SHARON</v>
      </c>
      <c r="F268" s="1" t="str">
        <f t="shared" si="4"/>
        <v>SCHWASS</v>
      </c>
      <c r="G268" s="1" t="str">
        <f t="shared" si="5"/>
        <v>SCHWASS SHARON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5" t="s">
        <v>332</v>
      </c>
      <c r="B269" s="5" t="s">
        <v>48</v>
      </c>
      <c r="C269" s="5">
        <v>34.89</v>
      </c>
      <c r="D269" s="3">
        <v>267</v>
      </c>
      <c r="E269" s="4" t="str">
        <f t="shared" si="3"/>
        <v>MARGARET</v>
      </c>
      <c r="F269" s="1" t="str">
        <f t="shared" si="4"/>
        <v>GRAHAM</v>
      </c>
      <c r="G269" s="1" t="str">
        <f t="shared" si="5"/>
        <v>GRAHAM MARGARET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5" t="s">
        <v>333</v>
      </c>
      <c r="B270" s="5" t="s">
        <v>22</v>
      </c>
      <c r="C270" s="5">
        <v>34.4</v>
      </c>
      <c r="D270" s="3">
        <v>268</v>
      </c>
      <c r="E270" s="4" t="str">
        <f t="shared" si="3"/>
        <v>JENNIFER</v>
      </c>
      <c r="F270" s="1" t="str">
        <f t="shared" si="4"/>
        <v>McLEAN</v>
      </c>
      <c r="G270" s="1" t="str">
        <f t="shared" si="5"/>
        <v>McLEAN JENNIFER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5" t="s">
        <v>334</v>
      </c>
      <c r="B271" s="5" t="s">
        <v>8</v>
      </c>
      <c r="C271" s="5">
        <v>33.68</v>
      </c>
      <c r="D271" s="3">
        <v>269</v>
      </c>
      <c r="E271" s="4" t="str">
        <f t="shared" si="3"/>
        <v>TREACY</v>
      </c>
      <c r="F271" s="1" t="str">
        <f t="shared" si="4"/>
        <v>LISLE</v>
      </c>
      <c r="G271" s="1" t="str">
        <f t="shared" si="5"/>
        <v>LISLE TREACY</v>
      </c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5" t="s">
        <v>335</v>
      </c>
      <c r="B272" s="5" t="s">
        <v>22</v>
      </c>
      <c r="C272" s="5">
        <v>33.42</v>
      </c>
      <c r="D272" s="3">
        <v>270</v>
      </c>
      <c r="E272" s="4" t="str">
        <f t="shared" si="3"/>
        <v>MERRY</v>
      </c>
      <c r="F272" s="1" t="str">
        <f t="shared" si="4"/>
        <v>WILLS</v>
      </c>
      <c r="G272" s="1" t="str">
        <f t="shared" si="5"/>
        <v>WILLS MERRY</v>
      </c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5" t="s">
        <v>336</v>
      </c>
      <c r="B273" s="5" t="s">
        <v>239</v>
      </c>
      <c r="C273" s="5">
        <v>33.020000000000003</v>
      </c>
      <c r="D273" s="3">
        <v>271</v>
      </c>
      <c r="E273" s="4" t="str">
        <f t="shared" si="3"/>
        <v>CHRISSY</v>
      </c>
      <c r="F273" s="1" t="str">
        <f t="shared" si="4"/>
        <v>BROWN</v>
      </c>
      <c r="G273" s="1" t="str">
        <f t="shared" si="5"/>
        <v>BROWN CHRISSY</v>
      </c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5" t="s">
        <v>337</v>
      </c>
      <c r="B274" s="5" t="s">
        <v>247</v>
      </c>
      <c r="C274" s="5">
        <v>32.47</v>
      </c>
      <c r="D274" s="3">
        <v>272</v>
      </c>
      <c r="E274" s="4" t="str">
        <f t="shared" si="3"/>
        <v>KORINNE</v>
      </c>
      <c r="F274" s="1" t="str">
        <f t="shared" si="4"/>
        <v>BROWN</v>
      </c>
      <c r="G274" s="1" t="str">
        <f t="shared" si="5"/>
        <v>BROWN KORINNE</v>
      </c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5" t="s">
        <v>338</v>
      </c>
      <c r="B275" s="5" t="s">
        <v>329</v>
      </c>
      <c r="C275" s="5">
        <v>32.15</v>
      </c>
      <c r="D275" s="3">
        <v>273</v>
      </c>
      <c r="E275" s="4" t="str">
        <f t="shared" si="3"/>
        <v>ANNA</v>
      </c>
      <c r="F275" s="1" t="str">
        <f t="shared" si="4"/>
        <v>BOIVIN</v>
      </c>
      <c r="G275" s="1" t="str">
        <f t="shared" si="5"/>
        <v>BOIVIN ANNA</v>
      </c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5" t="s">
        <v>339</v>
      </c>
      <c r="B276" s="5" t="s">
        <v>22</v>
      </c>
      <c r="C276" s="5">
        <v>31.91</v>
      </c>
      <c r="D276" s="3">
        <v>274</v>
      </c>
      <c r="E276" s="4" t="str">
        <f t="shared" si="3"/>
        <v>SARAH</v>
      </c>
      <c r="F276" s="1" t="str">
        <f t="shared" si="4"/>
        <v>GRIMES</v>
      </c>
      <c r="G276" s="1" t="str">
        <f t="shared" si="5"/>
        <v>GRIMES SARAH</v>
      </c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5" t="s">
        <v>340</v>
      </c>
      <c r="B277" s="5" t="s">
        <v>22</v>
      </c>
      <c r="C277" s="5">
        <v>31.78</v>
      </c>
      <c r="D277" s="3">
        <v>275</v>
      </c>
      <c r="E277" s="4" t="str">
        <f t="shared" si="3"/>
        <v>WENDY</v>
      </c>
      <c r="F277" s="1" t="str">
        <f t="shared" si="4"/>
        <v>THORN</v>
      </c>
      <c r="G277" s="1" t="str">
        <f t="shared" si="5"/>
        <v>THORN WENDY</v>
      </c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5" t="s">
        <v>341</v>
      </c>
      <c r="B278" s="5" t="s">
        <v>116</v>
      </c>
      <c r="C278" s="5">
        <v>31.64</v>
      </c>
      <c r="D278" s="3">
        <v>276</v>
      </c>
      <c r="E278" s="4" t="str">
        <f t="shared" si="3"/>
        <v>SHERYL</v>
      </c>
      <c r="F278" s="1" t="str">
        <f t="shared" si="4"/>
        <v>ROBERTSON</v>
      </c>
      <c r="G278" s="1" t="str">
        <f t="shared" si="5"/>
        <v>ROBERTSON SHERYL</v>
      </c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5" t="s">
        <v>342</v>
      </c>
      <c r="B279" s="5" t="s">
        <v>119</v>
      </c>
      <c r="C279" s="5">
        <v>31.32</v>
      </c>
      <c r="D279" s="3">
        <v>277</v>
      </c>
      <c r="E279" s="4" t="str">
        <f t="shared" si="3"/>
        <v>MARIA</v>
      </c>
      <c r="F279" s="1" t="str">
        <f t="shared" si="4"/>
        <v>RATAHI</v>
      </c>
      <c r="G279" s="1" t="str">
        <f t="shared" si="5"/>
        <v>RATAHI MARIA</v>
      </c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5" t="s">
        <v>343</v>
      </c>
      <c r="B280" s="5" t="s">
        <v>132</v>
      </c>
      <c r="C280" s="5">
        <v>30.47</v>
      </c>
      <c r="D280" s="3">
        <v>278</v>
      </c>
      <c r="E280" s="4" t="str">
        <f t="shared" si="3"/>
        <v>JULIA</v>
      </c>
      <c r="F280" s="1" t="str">
        <f t="shared" si="4"/>
        <v>BURNETT</v>
      </c>
      <c r="G280" s="1" t="str">
        <f t="shared" si="5"/>
        <v>BURNETT JULIA</v>
      </c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5" t="s">
        <v>344</v>
      </c>
      <c r="B281" s="5" t="s">
        <v>119</v>
      </c>
      <c r="C281" s="5">
        <v>30.4</v>
      </c>
      <c r="D281" s="3">
        <v>279</v>
      </c>
      <c r="E281" s="4" t="str">
        <f t="shared" si="3"/>
        <v>VICKIE</v>
      </c>
      <c r="F281" s="1" t="str">
        <f t="shared" si="4"/>
        <v>HOUGH</v>
      </c>
      <c r="G281" s="1" t="str">
        <f t="shared" si="5"/>
        <v>HOUGH VICKIE</v>
      </c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5" t="s">
        <v>345</v>
      </c>
      <c r="B282" s="5" t="s">
        <v>42</v>
      </c>
      <c r="C282" s="5">
        <v>29.78</v>
      </c>
      <c r="D282" s="3">
        <v>280</v>
      </c>
      <c r="E282" s="4" t="str">
        <f t="shared" si="3"/>
        <v>LIA</v>
      </c>
      <c r="F282" s="1" t="str">
        <f t="shared" si="4"/>
        <v>KOLOAMATANGI</v>
      </c>
      <c r="G282" s="1" t="str">
        <f t="shared" si="5"/>
        <v>KOLOAMATANGI LIA</v>
      </c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5" t="s">
        <v>346</v>
      </c>
      <c r="B283" s="5" t="s">
        <v>6</v>
      </c>
      <c r="C283" s="5">
        <v>29.55</v>
      </c>
      <c r="D283" s="3">
        <v>281</v>
      </c>
      <c r="E283" s="4" t="str">
        <f t="shared" si="3"/>
        <v>LENA</v>
      </c>
      <c r="F283" s="1" t="str">
        <f t="shared" si="4"/>
        <v>BURNARD</v>
      </c>
      <c r="G283" s="1" t="str">
        <f t="shared" si="5"/>
        <v>BURNARD LENA</v>
      </c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5" t="s">
        <v>347</v>
      </c>
      <c r="B284" s="5" t="s">
        <v>59</v>
      </c>
      <c r="C284" s="5">
        <v>29.52</v>
      </c>
      <c r="D284" s="3">
        <v>282</v>
      </c>
      <c r="E284" s="4" t="str">
        <f t="shared" si="3"/>
        <v>JULIE</v>
      </c>
      <c r="F284" s="1" t="str">
        <f t="shared" si="4"/>
        <v>NELSON</v>
      </c>
      <c r="G284" s="1" t="str">
        <f t="shared" si="5"/>
        <v>NELSON JULIE</v>
      </c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5" t="s">
        <v>348</v>
      </c>
      <c r="B285" s="5" t="s">
        <v>86</v>
      </c>
      <c r="C285" s="5">
        <v>29.42</v>
      </c>
      <c r="D285" s="3">
        <v>283</v>
      </c>
      <c r="E285" s="4" t="str">
        <f t="shared" si="3"/>
        <v>EMILY</v>
      </c>
      <c r="F285" s="1" t="str">
        <f t="shared" si="4"/>
        <v>GRAY</v>
      </c>
      <c r="G285" s="1" t="str">
        <f t="shared" si="5"/>
        <v>GRAY EMILY</v>
      </c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5" t="s">
        <v>349</v>
      </c>
      <c r="B286" s="5" t="s">
        <v>79</v>
      </c>
      <c r="C286" s="5">
        <v>29.08</v>
      </c>
      <c r="D286" s="3">
        <v>284</v>
      </c>
      <c r="E286" s="4" t="str">
        <f t="shared" si="3"/>
        <v>MABEL</v>
      </c>
      <c r="F286" s="1" t="str">
        <f t="shared" si="4"/>
        <v>SILBERY</v>
      </c>
      <c r="G286" s="1" t="str">
        <f t="shared" si="5"/>
        <v>SILBERY MABEL</v>
      </c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5" t="s">
        <v>350</v>
      </c>
      <c r="B287" s="5" t="s">
        <v>17</v>
      </c>
      <c r="C287" s="5">
        <v>28.82</v>
      </c>
      <c r="D287" s="3">
        <v>285</v>
      </c>
      <c r="E287" s="4" t="str">
        <f t="shared" si="3"/>
        <v>LEONIE</v>
      </c>
      <c r="F287" s="1" t="str">
        <f t="shared" si="4"/>
        <v>CLYNE</v>
      </c>
      <c r="G287" s="1" t="str">
        <f t="shared" si="5"/>
        <v>CLYNE LEONIE</v>
      </c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5" t="s">
        <v>351</v>
      </c>
      <c r="B288" s="5" t="s">
        <v>8</v>
      </c>
      <c r="C288" s="5">
        <v>28.8</v>
      </c>
      <c r="D288" s="3">
        <v>286</v>
      </c>
      <c r="E288" s="4" t="str">
        <f t="shared" si="3"/>
        <v>CHAR</v>
      </c>
      <c r="F288" s="1" t="str">
        <f t="shared" si="4"/>
        <v>COLEMAN</v>
      </c>
      <c r="G288" s="1" t="str">
        <f t="shared" si="5"/>
        <v>COLEMAN CHAR</v>
      </c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5" t="s">
        <v>352</v>
      </c>
      <c r="B289" s="5" t="s">
        <v>116</v>
      </c>
      <c r="C289" s="5">
        <v>28.77</v>
      </c>
      <c r="D289" s="3">
        <v>287</v>
      </c>
      <c r="E289" s="4" t="str">
        <f t="shared" si="3"/>
        <v>JANICE</v>
      </c>
      <c r="F289" s="1" t="str">
        <f t="shared" si="4"/>
        <v>WHITESIDE</v>
      </c>
      <c r="G289" s="1" t="str">
        <f t="shared" si="5"/>
        <v>WHITESIDE JANICE</v>
      </c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5" t="s">
        <v>353</v>
      </c>
      <c r="B290" s="5" t="s">
        <v>79</v>
      </c>
      <c r="C290" s="5">
        <v>28.62</v>
      </c>
      <c r="D290" s="3">
        <v>288</v>
      </c>
      <c r="E290" s="4" t="str">
        <f t="shared" si="3"/>
        <v>CAROLE</v>
      </c>
      <c r="F290" s="1" t="str">
        <f t="shared" si="4"/>
        <v>LILLEY</v>
      </c>
      <c r="G290" s="1" t="str">
        <f t="shared" si="5"/>
        <v>LILLEY CAROLE</v>
      </c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5" t="s">
        <v>354</v>
      </c>
      <c r="B291" s="5" t="s">
        <v>239</v>
      </c>
      <c r="C291" s="5">
        <v>28.62</v>
      </c>
      <c r="D291" s="3">
        <v>289</v>
      </c>
      <c r="E291" s="4" t="str">
        <f t="shared" si="3"/>
        <v>LUCINDA</v>
      </c>
      <c r="F291" s="1" t="str">
        <f t="shared" si="4"/>
        <v>RAWSON</v>
      </c>
      <c r="G291" s="1" t="str">
        <f t="shared" si="5"/>
        <v>RAWSON LUCINDA</v>
      </c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5" t="s">
        <v>355</v>
      </c>
      <c r="B292" s="5" t="s">
        <v>22</v>
      </c>
      <c r="C292" s="5">
        <v>28.62</v>
      </c>
      <c r="D292" s="3">
        <v>290</v>
      </c>
      <c r="E292" s="4" t="str">
        <f t="shared" si="3"/>
        <v>SHARON</v>
      </c>
      <c r="F292" s="1" t="str">
        <f t="shared" si="4"/>
        <v>FERGUSON</v>
      </c>
      <c r="G292" s="1" t="str">
        <f t="shared" si="5"/>
        <v>FERGUSON SHARON</v>
      </c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5" t="s">
        <v>356</v>
      </c>
      <c r="B293" s="5" t="s">
        <v>22</v>
      </c>
      <c r="C293" s="5">
        <v>27.75</v>
      </c>
      <c r="D293" s="3">
        <v>291</v>
      </c>
      <c r="E293" s="4" t="str">
        <f t="shared" si="3"/>
        <v>HANNAH</v>
      </c>
      <c r="F293" s="1" t="str">
        <f t="shared" si="4"/>
        <v>BROWNING</v>
      </c>
      <c r="G293" s="1" t="str">
        <f t="shared" si="5"/>
        <v>BROWNING HANNAH</v>
      </c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5" t="s">
        <v>357</v>
      </c>
      <c r="B294" s="5" t="s">
        <v>358</v>
      </c>
      <c r="C294" s="5">
        <v>26.62</v>
      </c>
      <c r="D294" s="3">
        <v>292</v>
      </c>
      <c r="E294" s="4" t="str">
        <f t="shared" si="3"/>
        <v>KAREN</v>
      </c>
      <c r="F294" s="1" t="str">
        <f t="shared" si="4"/>
        <v>REID-HIRA</v>
      </c>
      <c r="G294" s="1" t="str">
        <f t="shared" si="5"/>
        <v>REID-HIRA KAREN</v>
      </c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5" t="s">
        <v>359</v>
      </c>
      <c r="B295" s="5" t="s">
        <v>35</v>
      </c>
      <c r="C295" s="5">
        <v>26.54</v>
      </c>
      <c r="D295" s="3">
        <v>293</v>
      </c>
      <c r="E295" s="4" t="str">
        <f t="shared" si="3"/>
        <v>JUSTINE</v>
      </c>
      <c r="F295" s="1" t="str">
        <f t="shared" si="4"/>
        <v>BRANKS</v>
      </c>
      <c r="G295" s="1" t="str">
        <f t="shared" si="5"/>
        <v>BRANKS JUSTINE</v>
      </c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5" t="s">
        <v>360</v>
      </c>
      <c r="B296" s="5" t="s">
        <v>48</v>
      </c>
      <c r="C296" s="5">
        <v>26.4</v>
      </c>
      <c r="D296" s="3">
        <v>294</v>
      </c>
      <c r="E296" s="4" t="str">
        <f t="shared" si="3"/>
        <v>KELLI-MAE</v>
      </c>
      <c r="F296" s="1" t="str">
        <f t="shared" si="4"/>
        <v>ROSSOUW</v>
      </c>
      <c r="G296" s="1" t="str">
        <f t="shared" si="5"/>
        <v>ROSSOUW KELLI-MAE</v>
      </c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5" t="s">
        <v>361</v>
      </c>
      <c r="B297" s="5" t="s">
        <v>35</v>
      </c>
      <c r="C297" s="5">
        <v>26.28</v>
      </c>
      <c r="D297" s="3">
        <v>295</v>
      </c>
      <c r="E297" s="4" t="str">
        <f t="shared" si="3"/>
        <v>ISLA</v>
      </c>
      <c r="F297" s="1" t="str">
        <f t="shared" si="4"/>
        <v>PALMER</v>
      </c>
      <c r="G297" s="1" t="str">
        <f t="shared" si="5"/>
        <v>PALMER ISLA</v>
      </c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5" t="s">
        <v>362</v>
      </c>
      <c r="B298" s="5" t="s">
        <v>59</v>
      </c>
      <c r="C298" s="5">
        <v>26.04</v>
      </c>
      <c r="D298" s="3">
        <v>296</v>
      </c>
      <c r="E298" s="4" t="str">
        <f t="shared" si="3"/>
        <v>SARAH</v>
      </c>
      <c r="F298" s="1" t="str">
        <f t="shared" si="4"/>
        <v>McTYRE</v>
      </c>
      <c r="G298" s="1" t="str">
        <f t="shared" si="5"/>
        <v>McTYRE SARAH</v>
      </c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5" t="s">
        <v>363</v>
      </c>
      <c r="B299" s="5" t="s">
        <v>48</v>
      </c>
      <c r="C299" s="5">
        <v>25.88</v>
      </c>
      <c r="D299" s="3">
        <v>297</v>
      </c>
      <c r="E299" s="4" t="str">
        <f t="shared" si="3"/>
        <v>RIA</v>
      </c>
      <c r="F299" s="1" t="str">
        <f t="shared" si="4"/>
        <v>TAYLOR</v>
      </c>
      <c r="G299" s="1" t="str">
        <f t="shared" si="5"/>
        <v>TAYLOR RIA</v>
      </c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5" t="s">
        <v>364</v>
      </c>
      <c r="B300" s="5" t="s">
        <v>83</v>
      </c>
      <c r="C300" s="5">
        <v>25.46</v>
      </c>
      <c r="D300" s="3">
        <v>298</v>
      </c>
      <c r="E300" s="4" t="str">
        <f t="shared" si="3"/>
        <v>TONI</v>
      </c>
      <c r="F300" s="1" t="str">
        <f t="shared" si="4"/>
        <v>KOEHLER</v>
      </c>
      <c r="G300" s="1" t="str">
        <f t="shared" si="5"/>
        <v>KOEHLER TONI</v>
      </c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5" t="s">
        <v>365</v>
      </c>
      <c r="B301" s="5" t="s">
        <v>17</v>
      </c>
      <c r="C301" s="5">
        <v>24.93</v>
      </c>
      <c r="D301" s="3">
        <v>299</v>
      </c>
      <c r="E301" s="4" t="str">
        <f t="shared" si="3"/>
        <v>PAULINE</v>
      </c>
      <c r="F301" s="1" t="str">
        <f t="shared" si="4"/>
        <v>LAUGESEN</v>
      </c>
      <c r="G301" s="1" t="str">
        <f t="shared" si="5"/>
        <v>LAUGESEN PAULINE</v>
      </c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5" t="s">
        <v>366</v>
      </c>
      <c r="B302" s="5" t="s">
        <v>247</v>
      </c>
      <c r="C302" s="5">
        <v>24.5</v>
      </c>
      <c r="D302" s="3">
        <v>300</v>
      </c>
      <c r="E302" s="4" t="str">
        <f t="shared" si="3"/>
        <v>CHELSEA</v>
      </c>
      <c r="F302" s="1" t="str">
        <f t="shared" si="4"/>
        <v>MEADS</v>
      </c>
      <c r="G302" s="1" t="str">
        <f t="shared" si="5"/>
        <v>MEADS CHELSEA</v>
      </c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5" t="s">
        <v>367</v>
      </c>
      <c r="B303" s="5" t="s">
        <v>45</v>
      </c>
      <c r="C303" s="5">
        <v>23.82</v>
      </c>
      <c r="D303" s="3">
        <v>301</v>
      </c>
      <c r="E303" s="4" t="str">
        <f t="shared" si="3"/>
        <v>PIP</v>
      </c>
      <c r="F303" s="1" t="str">
        <f t="shared" si="4"/>
        <v>CHALKLEN</v>
      </c>
      <c r="G303" s="1" t="str">
        <f t="shared" si="5"/>
        <v>CHALKLEN PIP</v>
      </c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5" t="s">
        <v>368</v>
      </c>
      <c r="B304" s="5" t="s">
        <v>179</v>
      </c>
      <c r="C304" s="5">
        <v>23.66</v>
      </c>
      <c r="D304" s="3">
        <v>302</v>
      </c>
      <c r="E304" s="4" t="str">
        <f t="shared" si="3"/>
        <v>DEBBIE</v>
      </c>
      <c r="F304" s="1" t="str">
        <f t="shared" si="4"/>
        <v>BALCOMBE</v>
      </c>
      <c r="G304" s="1" t="str">
        <f t="shared" si="5"/>
        <v>BALCOMBE DEBBIE</v>
      </c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5" t="s">
        <v>369</v>
      </c>
      <c r="B305" s="5" t="s">
        <v>59</v>
      </c>
      <c r="C305" s="5">
        <v>23.4</v>
      </c>
      <c r="D305" s="3">
        <v>303</v>
      </c>
      <c r="E305" s="4" t="str">
        <f t="shared" si="3"/>
        <v>CHERIE</v>
      </c>
      <c r="F305" s="1" t="str">
        <f t="shared" si="4"/>
        <v>BLANCH</v>
      </c>
      <c r="G305" s="1" t="str">
        <f t="shared" si="5"/>
        <v>BLANCH CHERIE</v>
      </c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5" t="s">
        <v>370</v>
      </c>
      <c r="B306" s="5" t="s">
        <v>45</v>
      </c>
      <c r="C306" s="5">
        <v>23.22</v>
      </c>
      <c r="D306" s="3">
        <v>304</v>
      </c>
      <c r="E306" s="4" t="str">
        <f t="shared" si="3"/>
        <v>ROSIE</v>
      </c>
      <c r="F306" s="1" t="str">
        <f t="shared" si="4"/>
        <v>PENELI</v>
      </c>
      <c r="G306" s="1" t="str">
        <f t="shared" si="5"/>
        <v>PENELI ROSIE</v>
      </c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5" t="s">
        <v>371</v>
      </c>
      <c r="B307" s="5" t="s">
        <v>17</v>
      </c>
      <c r="C307" s="5">
        <v>22.15</v>
      </c>
      <c r="D307" s="3">
        <v>305</v>
      </c>
      <c r="E307" s="4" t="str">
        <f t="shared" si="3"/>
        <v>BARBARA</v>
      </c>
      <c r="F307" s="1" t="str">
        <f t="shared" si="4"/>
        <v>KNOWLER</v>
      </c>
      <c r="G307" s="1" t="str">
        <f t="shared" si="5"/>
        <v>KNOWLER BARBARA</v>
      </c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5" t="s">
        <v>372</v>
      </c>
      <c r="B308" s="5" t="s">
        <v>22</v>
      </c>
      <c r="C308" s="5">
        <v>21.62</v>
      </c>
      <c r="D308" s="3">
        <v>306</v>
      </c>
      <c r="E308" s="4" t="str">
        <f t="shared" si="3"/>
        <v>KIRI</v>
      </c>
      <c r="F308" s="1" t="str">
        <f t="shared" si="4"/>
        <v>BENNETT</v>
      </c>
      <c r="G308" s="1" t="str">
        <f t="shared" si="5"/>
        <v>BENNETT KIRI</v>
      </c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5" t="s">
        <v>373</v>
      </c>
      <c r="B309" s="5" t="s">
        <v>132</v>
      </c>
      <c r="C309" s="5">
        <v>21.46</v>
      </c>
      <c r="D309" s="3">
        <v>307</v>
      </c>
      <c r="E309" s="4" t="str">
        <f t="shared" si="3"/>
        <v>KIM</v>
      </c>
      <c r="F309" s="1" t="str">
        <f t="shared" si="4"/>
        <v>McAULEY</v>
      </c>
      <c r="G309" s="1" t="str">
        <f t="shared" si="5"/>
        <v>McAULEY KIM</v>
      </c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5" t="s">
        <v>374</v>
      </c>
      <c r="B310" s="5" t="s">
        <v>22</v>
      </c>
      <c r="C310" s="5">
        <v>21.46</v>
      </c>
      <c r="D310" s="3">
        <v>308</v>
      </c>
      <c r="E310" s="4" t="str">
        <f t="shared" si="3"/>
        <v>KARLENE</v>
      </c>
      <c r="F310" s="1" t="str">
        <f t="shared" si="4"/>
        <v>TAYLOR</v>
      </c>
      <c r="G310" s="1" t="str">
        <f t="shared" si="5"/>
        <v>TAYLOR KARLENE</v>
      </c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5" t="s">
        <v>375</v>
      </c>
      <c r="B311" s="5" t="s">
        <v>376</v>
      </c>
      <c r="C311" s="5">
        <v>21.33</v>
      </c>
      <c r="D311" s="3">
        <v>309</v>
      </c>
      <c r="E311" s="4" t="str">
        <f t="shared" si="3"/>
        <v>FIONA</v>
      </c>
      <c r="F311" s="1" t="str">
        <f t="shared" si="4"/>
        <v>MOWBRAY</v>
      </c>
      <c r="G311" s="1" t="str">
        <f t="shared" si="5"/>
        <v>MOWBRAY FIONA</v>
      </c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5" t="s">
        <v>377</v>
      </c>
      <c r="B312" s="5" t="s">
        <v>22</v>
      </c>
      <c r="C312" s="5">
        <v>21.3</v>
      </c>
      <c r="D312" s="3">
        <v>310</v>
      </c>
      <c r="E312" s="4" t="str">
        <f t="shared" si="3"/>
        <v>LEILA</v>
      </c>
      <c r="F312" s="1" t="str">
        <f t="shared" si="4"/>
        <v>GRIFFITS</v>
      </c>
      <c r="G312" s="1" t="str">
        <f t="shared" si="5"/>
        <v>GRIFFITS LEILA</v>
      </c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5" t="s">
        <v>378</v>
      </c>
      <c r="B313" s="5" t="s">
        <v>136</v>
      </c>
      <c r="C313" s="5">
        <v>21.24</v>
      </c>
      <c r="D313" s="3">
        <v>311</v>
      </c>
      <c r="E313" s="4" t="str">
        <f t="shared" si="3"/>
        <v>SANDRA</v>
      </c>
      <c r="F313" s="1" t="str">
        <f t="shared" si="4"/>
        <v>FLEMING</v>
      </c>
      <c r="G313" s="1" t="str">
        <f t="shared" si="5"/>
        <v>FLEMING SANDRA</v>
      </c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5" t="s">
        <v>379</v>
      </c>
      <c r="B314" s="5" t="s">
        <v>109</v>
      </c>
      <c r="C314" s="5">
        <v>21.22</v>
      </c>
      <c r="D314" s="3">
        <v>312</v>
      </c>
      <c r="E314" s="4" t="str">
        <f t="shared" si="3"/>
        <v>RONNIE</v>
      </c>
      <c r="F314" s="1" t="str">
        <f t="shared" si="4"/>
        <v>SWAIN</v>
      </c>
      <c r="G314" s="1" t="str">
        <f t="shared" si="5"/>
        <v>SWAIN RONNIE</v>
      </c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5" t="s">
        <v>380</v>
      </c>
      <c r="B315" s="5" t="s">
        <v>381</v>
      </c>
      <c r="C315" s="5">
        <v>21.18</v>
      </c>
      <c r="D315" s="3">
        <v>313</v>
      </c>
      <c r="E315" s="4" t="str">
        <f t="shared" si="3"/>
        <v>DELMA</v>
      </c>
      <c r="F315" s="1" t="str">
        <f t="shared" si="4"/>
        <v>HURLEY</v>
      </c>
      <c r="G315" s="1" t="str">
        <f t="shared" si="5"/>
        <v>HURLEY DELMA</v>
      </c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5" t="s">
        <v>382</v>
      </c>
      <c r="B316" s="5" t="s">
        <v>272</v>
      </c>
      <c r="C316" s="5">
        <v>21.12</v>
      </c>
      <c r="D316" s="3">
        <v>314</v>
      </c>
      <c r="E316" s="4" t="str">
        <f t="shared" si="3"/>
        <v>SANDY</v>
      </c>
      <c r="F316" s="1" t="str">
        <f t="shared" si="4"/>
        <v>HEMOPO</v>
      </c>
      <c r="G316" s="1" t="str">
        <f t="shared" si="5"/>
        <v>HEMOPO SANDY</v>
      </c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5" t="s">
        <v>383</v>
      </c>
      <c r="B317" s="5" t="s">
        <v>22</v>
      </c>
      <c r="C317" s="5">
        <v>20.65</v>
      </c>
      <c r="D317" s="3">
        <v>315</v>
      </c>
      <c r="E317" s="4" t="str">
        <f t="shared" si="3"/>
        <v>ANGELA</v>
      </c>
      <c r="F317" s="1" t="str">
        <f t="shared" si="4"/>
        <v>MURTON</v>
      </c>
      <c r="G317" s="1" t="str">
        <f t="shared" si="5"/>
        <v>MURTON ANGELA</v>
      </c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5" t="s">
        <v>384</v>
      </c>
      <c r="B318" s="5" t="s">
        <v>86</v>
      </c>
      <c r="C318" s="5">
        <v>20.64</v>
      </c>
      <c r="D318" s="3">
        <v>316</v>
      </c>
      <c r="E318" s="4" t="str">
        <f t="shared" si="3"/>
        <v>KHARL</v>
      </c>
      <c r="F318" s="1" t="str">
        <f t="shared" si="4"/>
        <v>ANNAN</v>
      </c>
      <c r="G318" s="1" t="str">
        <f t="shared" si="5"/>
        <v>ANNAN KHARL</v>
      </c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5" t="s">
        <v>385</v>
      </c>
      <c r="B319" s="5" t="s">
        <v>171</v>
      </c>
      <c r="C319" s="5">
        <v>20.64</v>
      </c>
      <c r="D319" s="3">
        <v>317</v>
      </c>
      <c r="E319" s="4" t="str">
        <f t="shared" si="3"/>
        <v>JOANNE</v>
      </c>
      <c r="F319" s="1" t="str">
        <f t="shared" si="4"/>
        <v>ALDERSON</v>
      </c>
      <c r="G319" s="1" t="str">
        <f t="shared" si="5"/>
        <v>ALDERSON JOANNE</v>
      </c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5" t="s">
        <v>386</v>
      </c>
      <c r="B320" s="5" t="s">
        <v>105</v>
      </c>
      <c r="C320" s="5">
        <v>20.57</v>
      </c>
      <c r="D320" s="3">
        <v>318</v>
      </c>
      <c r="E320" s="4" t="str">
        <f t="shared" si="3"/>
        <v>COLLEEN</v>
      </c>
      <c r="F320" s="1" t="str">
        <f t="shared" si="4"/>
        <v>NIWA</v>
      </c>
      <c r="G320" s="1" t="str">
        <f t="shared" si="5"/>
        <v>NIWA COLLEEN</v>
      </c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5" t="s">
        <v>387</v>
      </c>
      <c r="B321" s="5" t="s">
        <v>107</v>
      </c>
      <c r="C321" s="5">
        <v>20.16</v>
      </c>
      <c r="D321" s="3">
        <v>319</v>
      </c>
      <c r="E321" s="4" t="str">
        <f t="shared" si="3"/>
        <v>CRYSTAL</v>
      </c>
      <c r="F321" s="1" t="str">
        <f t="shared" si="4"/>
        <v>HEREORA</v>
      </c>
      <c r="G321" s="1" t="str">
        <f t="shared" si="5"/>
        <v>HEREORA CRYSTAL</v>
      </c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5" t="s">
        <v>388</v>
      </c>
      <c r="B322" s="5" t="s">
        <v>247</v>
      </c>
      <c r="C322" s="5">
        <v>20.14</v>
      </c>
      <c r="D322" s="3">
        <v>320</v>
      </c>
      <c r="E322" s="4" t="str">
        <f t="shared" si="3"/>
        <v>ANGELA</v>
      </c>
      <c r="F322" s="1" t="str">
        <f t="shared" si="4"/>
        <v>HEAPHY</v>
      </c>
      <c r="G322" s="1" t="str">
        <f t="shared" si="5"/>
        <v>HEAPHY ANGELA</v>
      </c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5" t="s">
        <v>389</v>
      </c>
      <c r="B323" s="5" t="s">
        <v>79</v>
      </c>
      <c r="C323" s="5">
        <v>20.12</v>
      </c>
      <c r="D323" s="3">
        <v>321</v>
      </c>
      <c r="E323" s="4" t="str">
        <f t="shared" si="3"/>
        <v>JORDAN</v>
      </c>
      <c r="F323" s="1" t="str">
        <f t="shared" si="4"/>
        <v>POU</v>
      </c>
      <c r="G323" s="1" t="str">
        <f t="shared" si="5"/>
        <v>POU JORDAN</v>
      </c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5" t="s">
        <v>390</v>
      </c>
      <c r="B324" s="5" t="s">
        <v>260</v>
      </c>
      <c r="C324" s="5">
        <v>20.12</v>
      </c>
      <c r="D324" s="3">
        <v>322</v>
      </c>
      <c r="E324" s="4" t="str">
        <f t="shared" si="3"/>
        <v>HUI</v>
      </c>
      <c r="F324" s="1" t="str">
        <f t="shared" si="4"/>
        <v>WILLIAMS</v>
      </c>
      <c r="G324" s="1" t="str">
        <f t="shared" si="5"/>
        <v>WILLIAMS HUI</v>
      </c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5" t="s">
        <v>391</v>
      </c>
      <c r="B325" s="5" t="s">
        <v>260</v>
      </c>
      <c r="C325" s="5">
        <v>20.11</v>
      </c>
      <c r="D325" s="3">
        <v>323</v>
      </c>
      <c r="E325" s="4" t="str">
        <f t="shared" si="3"/>
        <v>ROSE</v>
      </c>
      <c r="F325" s="1" t="str">
        <f t="shared" si="4"/>
        <v>RUAWHARE</v>
      </c>
      <c r="G325" s="1" t="str">
        <f t="shared" si="5"/>
        <v>RUAWHARE ROSE</v>
      </c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5" t="s">
        <v>392</v>
      </c>
      <c r="B326" s="5" t="s">
        <v>17</v>
      </c>
      <c r="C326" s="5">
        <v>20.11</v>
      </c>
      <c r="D326" s="3">
        <v>324</v>
      </c>
      <c r="E326" s="4" t="str">
        <f t="shared" si="3"/>
        <v>ALMA</v>
      </c>
      <c r="F326" s="1" t="str">
        <f t="shared" si="4"/>
        <v>LOCKINGTON</v>
      </c>
      <c r="G326" s="1" t="str">
        <f t="shared" si="5"/>
        <v>LOCKINGTON ALMA</v>
      </c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5" t="s">
        <v>393</v>
      </c>
      <c r="B327" s="5" t="s">
        <v>394</v>
      </c>
      <c r="C327" s="5">
        <v>19.41</v>
      </c>
      <c r="D327" s="3">
        <v>325</v>
      </c>
      <c r="E327" s="4" t="str">
        <f t="shared" si="3"/>
        <v>EMMA</v>
      </c>
      <c r="F327" s="1" t="str">
        <f t="shared" si="4"/>
        <v>BIDOIS</v>
      </c>
      <c r="G327" s="1" t="str">
        <f t="shared" si="5"/>
        <v>BIDOIS EMMA</v>
      </c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5" t="s">
        <v>395</v>
      </c>
      <c r="B328" s="5" t="s">
        <v>12</v>
      </c>
      <c r="C328" s="5">
        <v>19.190000000000001</v>
      </c>
      <c r="D328" s="3">
        <v>326</v>
      </c>
      <c r="E328" s="4" t="str">
        <f t="shared" si="3"/>
        <v>SUE</v>
      </c>
      <c r="F328" s="1" t="str">
        <f t="shared" si="4"/>
        <v>WATSON</v>
      </c>
      <c r="G328" s="1" t="str">
        <f t="shared" si="5"/>
        <v>WATSON SUE</v>
      </c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5" t="s">
        <v>396</v>
      </c>
      <c r="B329" s="5" t="s">
        <v>239</v>
      </c>
      <c r="C329" s="5">
        <v>19.04</v>
      </c>
      <c r="D329" s="3">
        <v>327</v>
      </c>
      <c r="E329" s="4" t="str">
        <f t="shared" si="3"/>
        <v>CHRISTINE</v>
      </c>
      <c r="F329" s="1" t="str">
        <f t="shared" si="4"/>
        <v>BUTLER</v>
      </c>
      <c r="G329" s="1" t="str">
        <f t="shared" si="5"/>
        <v>BUTLER CHRISTINE</v>
      </c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5" t="s">
        <v>397</v>
      </c>
      <c r="B330" s="5" t="s">
        <v>35</v>
      </c>
      <c r="C330" s="5">
        <v>19.02</v>
      </c>
      <c r="D330" s="3">
        <v>328</v>
      </c>
      <c r="E330" s="4" t="str">
        <f t="shared" si="3"/>
        <v>LAURA</v>
      </c>
      <c r="F330" s="1" t="str">
        <f t="shared" si="4"/>
        <v>SHEPHERD</v>
      </c>
      <c r="G330" s="1" t="str">
        <f t="shared" si="5"/>
        <v>SHEPHERD LAURA</v>
      </c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5" t="s">
        <v>398</v>
      </c>
      <c r="B331" s="5" t="s">
        <v>399</v>
      </c>
      <c r="C331" s="5">
        <v>18.989999999999998</v>
      </c>
      <c r="D331" s="3">
        <v>329</v>
      </c>
      <c r="E331" s="4" t="str">
        <f t="shared" si="3"/>
        <v>DIANNE</v>
      </c>
      <c r="F331" s="1" t="str">
        <f t="shared" si="4"/>
        <v>SLOPER</v>
      </c>
      <c r="G331" s="1" t="str">
        <f t="shared" si="5"/>
        <v>SLOPER DIANNE</v>
      </c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5" t="s">
        <v>400</v>
      </c>
      <c r="B332" s="5" t="s">
        <v>86</v>
      </c>
      <c r="C332" s="5">
        <v>18.93</v>
      </c>
      <c r="D332" s="3">
        <v>330</v>
      </c>
      <c r="E332" s="4" t="str">
        <f t="shared" si="3"/>
        <v>JEN</v>
      </c>
      <c r="F332" s="1" t="str">
        <f t="shared" si="4"/>
        <v>TEMARU</v>
      </c>
      <c r="G332" s="1" t="str">
        <f t="shared" si="5"/>
        <v>TEMARU JEN</v>
      </c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5" t="s">
        <v>401</v>
      </c>
      <c r="B333" s="5" t="s">
        <v>283</v>
      </c>
      <c r="C333" s="5">
        <v>18.899999999999999</v>
      </c>
      <c r="D333" s="3">
        <v>331</v>
      </c>
      <c r="E333" s="4" t="str">
        <f t="shared" si="3"/>
        <v>KAYE</v>
      </c>
      <c r="F333" s="1" t="str">
        <f t="shared" si="4"/>
        <v>HOLLOWAY</v>
      </c>
      <c r="G333" s="1" t="str">
        <f t="shared" si="5"/>
        <v>HOLLOWAY KAYE</v>
      </c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5" t="s">
        <v>402</v>
      </c>
      <c r="B334" s="5" t="s">
        <v>8</v>
      </c>
      <c r="C334" s="5">
        <v>18.899999999999999</v>
      </c>
      <c r="D334" s="3">
        <v>332</v>
      </c>
      <c r="E334" s="4" t="str">
        <f t="shared" si="3"/>
        <v>KERRI</v>
      </c>
      <c r="F334" s="1" t="str">
        <f t="shared" si="4"/>
        <v>HARPER</v>
      </c>
      <c r="G334" s="1" t="str">
        <f t="shared" si="5"/>
        <v>HARPER KERRI</v>
      </c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5" t="s">
        <v>403</v>
      </c>
      <c r="B335" s="5" t="s">
        <v>116</v>
      </c>
      <c r="C335" s="5">
        <v>18.86</v>
      </c>
      <c r="D335" s="3">
        <v>333</v>
      </c>
      <c r="E335" s="4" t="str">
        <f t="shared" si="3"/>
        <v>JASMINE</v>
      </c>
      <c r="F335" s="1" t="str">
        <f t="shared" si="4"/>
        <v>GRAY</v>
      </c>
      <c r="G335" s="1" t="str">
        <f t="shared" si="5"/>
        <v>GRAY JASMINE</v>
      </c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5" t="s">
        <v>404</v>
      </c>
      <c r="B336" s="5" t="s">
        <v>45</v>
      </c>
      <c r="C336" s="5">
        <v>18.829999999999998</v>
      </c>
      <c r="D336" s="3">
        <v>334</v>
      </c>
      <c r="E336" s="4" t="str">
        <f t="shared" si="3"/>
        <v>JILL</v>
      </c>
      <c r="F336" s="1" t="str">
        <f t="shared" si="4"/>
        <v>GARTHLEY</v>
      </c>
      <c r="G336" s="1" t="str">
        <f t="shared" si="5"/>
        <v>GARTHLEY JILL</v>
      </c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5" t="s">
        <v>405</v>
      </c>
      <c r="B337" s="5" t="s">
        <v>270</v>
      </c>
      <c r="C337" s="5">
        <v>18.82</v>
      </c>
      <c r="D337" s="3">
        <v>335</v>
      </c>
      <c r="E337" s="4" t="str">
        <f t="shared" si="3"/>
        <v>JUSTINE</v>
      </c>
      <c r="F337" s="1" t="str">
        <f t="shared" si="4"/>
        <v>PAGET</v>
      </c>
      <c r="G337" s="1" t="str">
        <f t="shared" si="5"/>
        <v>PAGET JUSTINE</v>
      </c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5" t="s">
        <v>406</v>
      </c>
      <c r="B338" s="5" t="s">
        <v>162</v>
      </c>
      <c r="C338" s="5">
        <v>18.72</v>
      </c>
      <c r="D338" s="3">
        <v>336</v>
      </c>
      <c r="E338" s="4" t="str">
        <f t="shared" si="3"/>
        <v>ANNELLA</v>
      </c>
      <c r="F338" s="1" t="str">
        <f t="shared" si="4"/>
        <v>BARNARD</v>
      </c>
      <c r="G338" s="1" t="str">
        <f t="shared" si="5"/>
        <v>BARNARD ANNELLA</v>
      </c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5" t="s">
        <v>407</v>
      </c>
      <c r="B339" s="5" t="s">
        <v>17</v>
      </c>
      <c r="C339" s="5">
        <v>18.71</v>
      </c>
      <c r="D339" s="3">
        <v>337</v>
      </c>
      <c r="E339" s="4" t="str">
        <f t="shared" si="3"/>
        <v>VERONICA</v>
      </c>
      <c r="F339" s="1" t="str">
        <f t="shared" si="4"/>
        <v>WYNYARD</v>
      </c>
      <c r="G339" s="1" t="str">
        <f t="shared" si="5"/>
        <v>WYNYARD VERONICA</v>
      </c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5" t="s">
        <v>408</v>
      </c>
      <c r="B340" s="5" t="s">
        <v>86</v>
      </c>
      <c r="C340" s="5">
        <v>18.23</v>
      </c>
      <c r="D340" s="3">
        <v>338</v>
      </c>
      <c r="E340" s="4" t="str">
        <f t="shared" si="3"/>
        <v>MAXINE</v>
      </c>
      <c r="F340" s="1" t="str">
        <f t="shared" si="4"/>
        <v>LAWS</v>
      </c>
      <c r="G340" s="1" t="str">
        <f t="shared" si="5"/>
        <v>LAWS MAXINE</v>
      </c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5" t="s">
        <v>409</v>
      </c>
      <c r="B341" s="5" t="s">
        <v>410</v>
      </c>
      <c r="C341" s="5">
        <v>18.22</v>
      </c>
      <c r="D341" s="3">
        <v>339</v>
      </c>
      <c r="E341" s="4" t="str">
        <f t="shared" si="3"/>
        <v>PUNA</v>
      </c>
      <c r="F341" s="1" t="str">
        <f t="shared" si="4"/>
        <v>SHEY DOUGLAS</v>
      </c>
      <c r="G341" s="1" t="str">
        <f t="shared" si="5"/>
        <v>SHEY DOUGLAS PUNA</v>
      </c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5" t="s">
        <v>411</v>
      </c>
      <c r="B342" s="5" t="s">
        <v>6</v>
      </c>
      <c r="C342" s="5">
        <v>17.829999999999998</v>
      </c>
      <c r="D342" s="3">
        <v>340</v>
      </c>
      <c r="E342" s="4" t="str">
        <f t="shared" si="3"/>
        <v>PAULA</v>
      </c>
      <c r="F342" s="1" t="str">
        <f t="shared" si="4"/>
        <v>WATERSON</v>
      </c>
      <c r="G342" s="1" t="str">
        <f t="shared" si="5"/>
        <v>WATERSON PAULA</v>
      </c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5" t="s">
        <v>412</v>
      </c>
      <c r="B343" s="5" t="s">
        <v>247</v>
      </c>
      <c r="C343" s="5">
        <v>17.62</v>
      </c>
      <c r="D343" s="3">
        <v>341</v>
      </c>
      <c r="E343" s="4" t="str">
        <f t="shared" si="3"/>
        <v>SAMARA</v>
      </c>
      <c r="F343" s="1" t="str">
        <f t="shared" si="4"/>
        <v>MEADS</v>
      </c>
      <c r="G343" s="1" t="str">
        <f t="shared" si="5"/>
        <v>MEADS SAMARA</v>
      </c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5" t="s">
        <v>413</v>
      </c>
      <c r="B344" s="5" t="s">
        <v>132</v>
      </c>
      <c r="C344" s="5">
        <v>17.510000000000002</v>
      </c>
      <c r="D344" s="3">
        <v>342</v>
      </c>
      <c r="E344" s="4" t="str">
        <f t="shared" si="3"/>
        <v>BECKS</v>
      </c>
      <c r="F344" s="1" t="str">
        <f t="shared" si="4"/>
        <v>SCOTT</v>
      </c>
      <c r="G344" s="1" t="str">
        <f t="shared" si="5"/>
        <v>SCOTT BECKS</v>
      </c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5" t="s">
        <v>414</v>
      </c>
      <c r="B345" s="5" t="s">
        <v>415</v>
      </c>
      <c r="C345" s="5">
        <v>17.41</v>
      </c>
      <c r="D345" s="3">
        <v>343</v>
      </c>
      <c r="E345" s="4" t="str">
        <f t="shared" si="3"/>
        <v>JUDE</v>
      </c>
      <c r="F345" s="1" t="str">
        <f t="shared" si="4"/>
        <v>DOWMAN</v>
      </c>
      <c r="G345" s="1" t="str">
        <f t="shared" si="5"/>
        <v>DOWMAN JUDE</v>
      </c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5" t="s">
        <v>416</v>
      </c>
      <c r="B346" s="5" t="s">
        <v>22</v>
      </c>
      <c r="C346" s="5">
        <v>17.39</v>
      </c>
      <c r="D346" s="3">
        <v>344</v>
      </c>
      <c r="E346" s="4" t="str">
        <f t="shared" si="3"/>
        <v>BENNETT</v>
      </c>
      <c r="F346" s="1" t="str">
        <f t="shared" si="4"/>
        <v>CILA PAUL</v>
      </c>
      <c r="G346" s="1" t="str">
        <f t="shared" si="5"/>
        <v>CILA PAUL BENNETT</v>
      </c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5" t="s">
        <v>417</v>
      </c>
      <c r="B347" s="5" t="s">
        <v>22</v>
      </c>
      <c r="C347" s="5">
        <v>17.23</v>
      </c>
      <c r="D347" s="3">
        <v>345</v>
      </c>
      <c r="E347" s="4" t="str">
        <f t="shared" si="3"/>
        <v>CYNTHIA</v>
      </c>
      <c r="F347" s="1" t="str">
        <f t="shared" si="4"/>
        <v>THOMPSON</v>
      </c>
      <c r="G347" s="1" t="str">
        <f t="shared" si="5"/>
        <v>THOMPSON CYNTHIA</v>
      </c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5" t="s">
        <v>418</v>
      </c>
      <c r="B348" s="5" t="s">
        <v>247</v>
      </c>
      <c r="C348" s="5">
        <v>17.16</v>
      </c>
      <c r="D348" s="3">
        <v>346</v>
      </c>
      <c r="E348" s="4" t="str">
        <f t="shared" si="3"/>
        <v>ROSE</v>
      </c>
      <c r="F348" s="1" t="str">
        <f t="shared" si="4"/>
        <v>SHEARER</v>
      </c>
      <c r="G348" s="1" t="str">
        <f t="shared" si="5"/>
        <v>SHEARER ROSE</v>
      </c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5" t="s">
        <v>419</v>
      </c>
      <c r="B349" s="5" t="s">
        <v>45</v>
      </c>
      <c r="C349" s="5">
        <v>16.61</v>
      </c>
      <c r="D349" s="3">
        <v>347</v>
      </c>
      <c r="E349" s="4" t="str">
        <f t="shared" si="3"/>
        <v>DONNA</v>
      </c>
      <c r="F349" s="1" t="str">
        <f t="shared" si="4"/>
        <v>CHEAL</v>
      </c>
      <c r="G349" s="1" t="str">
        <f t="shared" si="5"/>
        <v>CHEAL DONNA</v>
      </c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5" t="s">
        <v>420</v>
      </c>
      <c r="B350" s="5" t="s">
        <v>399</v>
      </c>
      <c r="C350" s="5">
        <v>16.510000000000002</v>
      </c>
      <c r="D350" s="3">
        <v>348</v>
      </c>
      <c r="E350" s="4" t="str">
        <f t="shared" si="3"/>
        <v>TAI</v>
      </c>
      <c r="F350" s="1" t="str">
        <f t="shared" si="4"/>
        <v>KAUKURA</v>
      </c>
      <c r="G350" s="1" t="str">
        <f t="shared" si="5"/>
        <v>KAUKURA TAI</v>
      </c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5" t="s">
        <v>421</v>
      </c>
      <c r="B351" s="5" t="s">
        <v>107</v>
      </c>
      <c r="C351" s="5">
        <v>15</v>
      </c>
      <c r="D351" s="3">
        <v>349</v>
      </c>
      <c r="E351" s="4" t="str">
        <f t="shared" si="3"/>
        <v>ACUSHLA</v>
      </c>
      <c r="F351" s="1" t="str">
        <f t="shared" si="4"/>
        <v>POTAKA</v>
      </c>
      <c r="G351" s="1" t="str">
        <f t="shared" si="5"/>
        <v>POTAKA ACUSHLA</v>
      </c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5" t="s">
        <v>422</v>
      </c>
      <c r="B352" s="5" t="s">
        <v>239</v>
      </c>
      <c r="C352" s="5">
        <v>14.84</v>
      </c>
      <c r="D352" s="3">
        <v>350</v>
      </c>
      <c r="E352" s="4" t="str">
        <f t="shared" si="3"/>
        <v>DEBBIE</v>
      </c>
      <c r="F352" s="1" t="str">
        <f t="shared" si="4"/>
        <v>TAHERE</v>
      </c>
      <c r="G352" s="1" t="str">
        <f t="shared" si="5"/>
        <v>TAHERE DEBBIE</v>
      </c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5" t="s">
        <v>423</v>
      </c>
      <c r="B353" s="5" t="s">
        <v>116</v>
      </c>
      <c r="C353" s="5">
        <v>14.84</v>
      </c>
      <c r="D353" s="3">
        <v>351</v>
      </c>
      <c r="E353" s="4" t="str">
        <f t="shared" si="3"/>
        <v>ADDISON</v>
      </c>
      <c r="F353" s="1" t="str">
        <f t="shared" si="4"/>
        <v>ARGUS</v>
      </c>
      <c r="G353" s="1" t="str">
        <f t="shared" si="5"/>
        <v>ARGUS ADDISON</v>
      </c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5" t="s">
        <v>424</v>
      </c>
      <c r="B354" s="5" t="s">
        <v>35</v>
      </c>
      <c r="C354" s="5">
        <v>14.82</v>
      </c>
      <c r="D354" s="3">
        <v>352</v>
      </c>
      <c r="E354" s="4" t="str">
        <f t="shared" si="3"/>
        <v>CAROL</v>
      </c>
      <c r="F354" s="1" t="str">
        <f t="shared" si="4"/>
        <v>FOWLER</v>
      </c>
      <c r="G354" s="1" t="str">
        <f t="shared" si="5"/>
        <v>FOWLER CAROL</v>
      </c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5" t="s">
        <v>425</v>
      </c>
      <c r="B355" s="5" t="s">
        <v>116</v>
      </c>
      <c r="C355" s="5">
        <v>14.76</v>
      </c>
      <c r="D355" s="3">
        <v>353</v>
      </c>
      <c r="E355" s="4" t="str">
        <f t="shared" si="3"/>
        <v>MARIA</v>
      </c>
      <c r="F355" s="1" t="str">
        <f t="shared" si="4"/>
        <v>GRATWICK</v>
      </c>
      <c r="G355" s="1" t="str">
        <f t="shared" si="5"/>
        <v>GRATWICK MARIA</v>
      </c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5" t="s">
        <v>426</v>
      </c>
      <c r="B356" s="5" t="s">
        <v>48</v>
      </c>
      <c r="C356" s="5">
        <v>14.63</v>
      </c>
      <c r="D356" s="3">
        <v>354</v>
      </c>
      <c r="E356" s="4" t="str">
        <f t="shared" si="3"/>
        <v>ANGELA</v>
      </c>
      <c r="F356" s="1" t="str">
        <f t="shared" si="4"/>
        <v>JAGO</v>
      </c>
      <c r="G356" s="1" t="str">
        <f t="shared" si="5"/>
        <v>JAGO ANGELA</v>
      </c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5" t="s">
        <v>427</v>
      </c>
      <c r="B357" s="5" t="s">
        <v>24</v>
      </c>
      <c r="C357" s="5">
        <v>14.52</v>
      </c>
      <c r="D357" s="3">
        <v>355</v>
      </c>
      <c r="E357" s="4" t="str">
        <f t="shared" si="3"/>
        <v>EMILY</v>
      </c>
      <c r="F357" s="1" t="str">
        <f t="shared" si="4"/>
        <v>TAUFALELE</v>
      </c>
      <c r="G357" s="1" t="str">
        <f t="shared" si="5"/>
        <v>TAUFALELE EMILY</v>
      </c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5" t="s">
        <v>428</v>
      </c>
      <c r="B358" s="5" t="s">
        <v>162</v>
      </c>
      <c r="C358" s="5">
        <v>14.44</v>
      </c>
      <c r="D358" s="3">
        <v>356</v>
      </c>
      <c r="E358" s="4" t="str">
        <f t="shared" si="3"/>
        <v>WENDY</v>
      </c>
      <c r="F358" s="1" t="str">
        <f t="shared" si="4"/>
        <v>BEYER</v>
      </c>
      <c r="G358" s="1" t="str">
        <f t="shared" si="5"/>
        <v>BEYER WENDY</v>
      </c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5" t="s">
        <v>429</v>
      </c>
      <c r="B359" s="5" t="s">
        <v>6</v>
      </c>
      <c r="C359" s="5">
        <v>14.03</v>
      </c>
      <c r="D359" s="3">
        <v>357</v>
      </c>
      <c r="E359" s="4" t="str">
        <f t="shared" si="3"/>
        <v>MICHELLE</v>
      </c>
      <c r="F359" s="1" t="str">
        <f t="shared" si="4"/>
        <v>MacDONALD</v>
      </c>
      <c r="G359" s="1" t="str">
        <f t="shared" si="5"/>
        <v>MacDONALD MICHELLE</v>
      </c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5" t="s">
        <v>430</v>
      </c>
      <c r="B360" s="5" t="s">
        <v>12</v>
      </c>
      <c r="C360" s="5">
        <v>13.92</v>
      </c>
      <c r="D360" s="3">
        <v>358</v>
      </c>
      <c r="E360" s="4" t="str">
        <f t="shared" si="3"/>
        <v>YVONNE</v>
      </c>
      <c r="F360" s="1" t="str">
        <f t="shared" si="4"/>
        <v>PENNIAL</v>
      </c>
      <c r="G360" s="1" t="str">
        <f t="shared" si="5"/>
        <v>PENNIAL YVONNE</v>
      </c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5" t="s">
        <v>431</v>
      </c>
      <c r="B361" s="5" t="s">
        <v>35</v>
      </c>
      <c r="C361" s="5">
        <v>13.85</v>
      </c>
      <c r="D361" s="3">
        <v>359</v>
      </c>
      <c r="E361" s="4" t="str">
        <f t="shared" si="3"/>
        <v>SUZY</v>
      </c>
      <c r="F361" s="1" t="str">
        <f t="shared" si="4"/>
        <v>DAVIS</v>
      </c>
      <c r="G361" s="1" t="str">
        <f t="shared" si="5"/>
        <v>DAVIS SUZY</v>
      </c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5" t="s">
        <v>432</v>
      </c>
      <c r="B362" s="5" t="s">
        <v>399</v>
      </c>
      <c r="C362" s="5">
        <v>13.68</v>
      </c>
      <c r="D362" s="3">
        <v>360</v>
      </c>
      <c r="E362" s="4" t="str">
        <f t="shared" si="3"/>
        <v>NORMA</v>
      </c>
      <c r="F362" s="1" t="str">
        <f t="shared" si="4"/>
        <v>BLACK</v>
      </c>
      <c r="G362" s="1" t="str">
        <f t="shared" si="5"/>
        <v>BLACK NORMA</v>
      </c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5" t="s">
        <v>433</v>
      </c>
      <c r="B363" s="5" t="s">
        <v>223</v>
      </c>
      <c r="C363" s="5">
        <v>13.41</v>
      </c>
      <c r="D363" s="3">
        <v>361</v>
      </c>
      <c r="E363" s="4" t="str">
        <f t="shared" si="3"/>
        <v>FIONA</v>
      </c>
      <c r="F363" s="1" t="str">
        <f t="shared" si="4"/>
        <v>BANFIELD</v>
      </c>
      <c r="G363" s="1" t="str">
        <f t="shared" si="5"/>
        <v>BANFIELD FIONA</v>
      </c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5" t="s">
        <v>434</v>
      </c>
      <c r="B364" s="5" t="s">
        <v>86</v>
      </c>
      <c r="C364" s="5">
        <v>13.28</v>
      </c>
      <c r="D364" s="3">
        <v>362</v>
      </c>
      <c r="E364" s="4" t="str">
        <f t="shared" si="3"/>
        <v>ROCHELLE</v>
      </c>
      <c r="F364" s="1" t="str">
        <f t="shared" si="4"/>
        <v>IREMONGER</v>
      </c>
      <c r="G364" s="1" t="str">
        <f t="shared" si="5"/>
        <v>IREMONGER ROCHELLE</v>
      </c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5" t="s">
        <v>435</v>
      </c>
      <c r="B365" s="5" t="s">
        <v>318</v>
      </c>
      <c r="C365" s="5">
        <v>13.2</v>
      </c>
      <c r="D365" s="3">
        <v>363</v>
      </c>
      <c r="E365" s="4" t="str">
        <f t="shared" si="3"/>
        <v>RIBENA</v>
      </c>
      <c r="F365" s="1" t="str">
        <f t="shared" si="4"/>
        <v>MEADS</v>
      </c>
      <c r="G365" s="1" t="str">
        <f t="shared" si="5"/>
        <v>MEADS RIBENA</v>
      </c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5" t="s">
        <v>436</v>
      </c>
      <c r="B366" s="5" t="s">
        <v>32</v>
      </c>
      <c r="C366" s="5">
        <v>13.13</v>
      </c>
      <c r="D366" s="3">
        <v>364</v>
      </c>
      <c r="E366" s="4" t="str">
        <f t="shared" si="3"/>
        <v>TRACEY</v>
      </c>
      <c r="F366" s="1" t="str">
        <f t="shared" si="4"/>
        <v>RANGIUIA</v>
      </c>
      <c r="G366" s="1" t="str">
        <f t="shared" si="5"/>
        <v>RANGIUIA TRACEY</v>
      </c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5" t="s">
        <v>437</v>
      </c>
      <c r="B367" s="5" t="s">
        <v>318</v>
      </c>
      <c r="C367" s="5">
        <v>13.1</v>
      </c>
      <c r="D367" s="3">
        <v>365</v>
      </c>
      <c r="E367" s="4" t="str">
        <f t="shared" si="3"/>
        <v>ROSE</v>
      </c>
      <c r="F367" s="1" t="str">
        <f t="shared" si="4"/>
        <v>BYL</v>
      </c>
      <c r="G367" s="1" t="str">
        <f t="shared" si="5"/>
        <v>BYL ROSE</v>
      </c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5" t="s">
        <v>438</v>
      </c>
      <c r="B368" s="5" t="s">
        <v>8</v>
      </c>
      <c r="C368" s="5">
        <v>13.1</v>
      </c>
      <c r="D368" s="3">
        <v>366</v>
      </c>
      <c r="E368" s="4" t="str">
        <f t="shared" si="3"/>
        <v>LYNLY</v>
      </c>
      <c r="F368" s="1" t="str">
        <f t="shared" si="4"/>
        <v>AGNEW</v>
      </c>
      <c r="G368" s="1" t="str">
        <f t="shared" si="5"/>
        <v>AGNEW LYNLY</v>
      </c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5" t="s">
        <v>439</v>
      </c>
      <c r="B369" s="5" t="s">
        <v>324</v>
      </c>
      <c r="C369" s="5">
        <v>13.02</v>
      </c>
      <c r="D369" s="3">
        <v>367</v>
      </c>
      <c r="E369" s="4" t="str">
        <f t="shared" si="3"/>
        <v>DIONE</v>
      </c>
      <c r="F369" s="1" t="str">
        <f t="shared" si="4"/>
        <v>KING</v>
      </c>
      <c r="G369" s="1" t="str">
        <f t="shared" si="5"/>
        <v>KING DIONE</v>
      </c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5" t="s">
        <v>440</v>
      </c>
      <c r="B370" s="5" t="s">
        <v>59</v>
      </c>
      <c r="C370" s="5">
        <v>12.91</v>
      </c>
      <c r="D370" s="3">
        <v>368</v>
      </c>
      <c r="E370" s="4" t="str">
        <f t="shared" si="3"/>
        <v>SHARLENE</v>
      </c>
      <c r="F370" s="1" t="str">
        <f t="shared" si="4"/>
        <v>HARRISON</v>
      </c>
      <c r="G370" s="1" t="str">
        <f t="shared" si="5"/>
        <v>HARRISON SHARLENE</v>
      </c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5" t="s">
        <v>441</v>
      </c>
      <c r="B371" s="5" t="s">
        <v>394</v>
      </c>
      <c r="C371" s="5">
        <v>12.84</v>
      </c>
      <c r="D371" s="3">
        <v>369</v>
      </c>
      <c r="E371" s="4" t="str">
        <f t="shared" si="3"/>
        <v>LYNDA</v>
      </c>
      <c r="F371" s="1" t="str">
        <f t="shared" si="4"/>
        <v>BETHELL</v>
      </c>
      <c r="G371" s="1" t="str">
        <f t="shared" si="5"/>
        <v>BETHELL LYNDA</v>
      </c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5" t="s">
        <v>442</v>
      </c>
      <c r="B372" s="5" t="s">
        <v>206</v>
      </c>
      <c r="C372" s="5">
        <v>12.42</v>
      </c>
      <c r="D372" s="3">
        <v>370</v>
      </c>
      <c r="E372" s="4" t="str">
        <f t="shared" si="3"/>
        <v>LEE-ANNE</v>
      </c>
      <c r="F372" s="1" t="str">
        <f t="shared" si="4"/>
        <v>THOMPSON</v>
      </c>
      <c r="G372" s="1" t="str">
        <f t="shared" si="5"/>
        <v>THOMPSON LEE-ANNE</v>
      </c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5" t="s">
        <v>443</v>
      </c>
      <c r="B373" s="5" t="s">
        <v>86</v>
      </c>
      <c r="C373" s="5">
        <v>12.02</v>
      </c>
      <c r="D373" s="3">
        <v>371</v>
      </c>
      <c r="E373" s="4" t="str">
        <f t="shared" si="3"/>
        <v>CHRISSY</v>
      </c>
      <c r="F373" s="1" t="str">
        <f t="shared" si="4"/>
        <v>PRICE</v>
      </c>
      <c r="G373" s="1" t="str">
        <f t="shared" si="5"/>
        <v>PRICE CHRISSY</v>
      </c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5" t="s">
        <v>444</v>
      </c>
      <c r="B374" s="5" t="s">
        <v>32</v>
      </c>
      <c r="C374" s="5">
        <v>12.02</v>
      </c>
      <c r="D374" s="3">
        <v>372</v>
      </c>
      <c r="E374" s="4" t="str">
        <f t="shared" si="3"/>
        <v>NATASHA</v>
      </c>
      <c r="F374" s="1" t="str">
        <f t="shared" si="4"/>
        <v>SMIT</v>
      </c>
      <c r="G374" s="1" t="str">
        <f t="shared" si="5"/>
        <v>SMIT NATASHA</v>
      </c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5" t="s">
        <v>445</v>
      </c>
      <c r="B375" s="5" t="s">
        <v>446</v>
      </c>
      <c r="C375" s="5">
        <v>11.91</v>
      </c>
      <c r="D375" s="3">
        <v>373</v>
      </c>
      <c r="E375" s="4" t="str">
        <f t="shared" si="3"/>
        <v>KIMI</v>
      </c>
      <c r="F375" s="1" t="str">
        <f t="shared" si="4"/>
        <v>AMIRIA</v>
      </c>
      <c r="G375" s="1" t="str">
        <f t="shared" si="5"/>
        <v>AMIRIA KIMI</v>
      </c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5" t="s">
        <v>447</v>
      </c>
      <c r="B376" s="5" t="s">
        <v>448</v>
      </c>
      <c r="C376" s="5">
        <v>11.81</v>
      </c>
      <c r="D376" s="3">
        <v>374</v>
      </c>
      <c r="E376" s="4" t="str">
        <f t="shared" si="3"/>
        <v>JACQUI</v>
      </c>
      <c r="F376" s="1" t="str">
        <f t="shared" si="4"/>
        <v>JOHNSON</v>
      </c>
      <c r="G376" s="1" t="str">
        <f t="shared" si="5"/>
        <v>JOHNSON JACQUI</v>
      </c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5" t="s">
        <v>449</v>
      </c>
      <c r="B377" s="5" t="s">
        <v>450</v>
      </c>
      <c r="C377" s="5">
        <v>11.81</v>
      </c>
      <c r="D377" s="3">
        <v>375</v>
      </c>
      <c r="E377" s="4" t="str">
        <f t="shared" si="3"/>
        <v>SUE</v>
      </c>
      <c r="F377" s="1" t="str">
        <f t="shared" si="4"/>
        <v>COXON</v>
      </c>
      <c r="G377" s="1" t="str">
        <f t="shared" si="5"/>
        <v>COXON SUE</v>
      </c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5" t="s">
        <v>451</v>
      </c>
      <c r="B378" s="5" t="s">
        <v>268</v>
      </c>
      <c r="C378" s="5">
        <v>11.73</v>
      </c>
      <c r="D378" s="3">
        <v>376</v>
      </c>
      <c r="E378" s="4" t="str">
        <f t="shared" si="3"/>
        <v>MAUREEN</v>
      </c>
      <c r="F378" s="1" t="str">
        <f t="shared" si="4"/>
        <v>COLLIER</v>
      </c>
      <c r="G378" s="1" t="str">
        <f t="shared" si="5"/>
        <v>COLLIER MAUREEN</v>
      </c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5" t="s">
        <v>452</v>
      </c>
      <c r="B379" s="5" t="s">
        <v>206</v>
      </c>
      <c r="C379" s="5">
        <v>10.81</v>
      </c>
      <c r="D379" s="3">
        <v>377</v>
      </c>
      <c r="E379" s="4" t="str">
        <f t="shared" si="3"/>
        <v>KEMPEN</v>
      </c>
      <c r="F379" s="1" t="str">
        <f t="shared" si="4"/>
        <v>THEA VAN</v>
      </c>
      <c r="G379" s="1" t="str">
        <f t="shared" si="5"/>
        <v>THEA VAN KEMPEN</v>
      </c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5" t="s">
        <v>453</v>
      </c>
      <c r="B380" s="5" t="s">
        <v>247</v>
      </c>
      <c r="C380" s="5">
        <v>10.73</v>
      </c>
      <c r="D380" s="3">
        <v>378</v>
      </c>
      <c r="E380" s="4" t="str">
        <f t="shared" si="3"/>
        <v>JANETTE</v>
      </c>
      <c r="F380" s="1" t="str">
        <f t="shared" si="4"/>
        <v>MEADS</v>
      </c>
      <c r="G380" s="1" t="str">
        <f t="shared" si="5"/>
        <v>MEADS JANETTE</v>
      </c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5" t="s">
        <v>454</v>
      </c>
      <c r="B381" s="5" t="s">
        <v>59</v>
      </c>
      <c r="C381" s="5">
        <v>10.73</v>
      </c>
      <c r="D381" s="3">
        <v>379</v>
      </c>
      <c r="E381" s="4" t="str">
        <f t="shared" si="3"/>
        <v>JULIE</v>
      </c>
      <c r="F381" s="1" t="str">
        <f t="shared" si="4"/>
        <v>GILLATT</v>
      </c>
      <c r="G381" s="1" t="str">
        <f t="shared" si="5"/>
        <v>GILLATT JULIE</v>
      </c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5" t="s">
        <v>455</v>
      </c>
      <c r="B382" s="5" t="s">
        <v>456</v>
      </c>
      <c r="C382" s="5">
        <v>10.73</v>
      </c>
      <c r="D382" s="3">
        <v>380</v>
      </c>
      <c r="E382" s="4" t="str">
        <f t="shared" si="3"/>
        <v>LEA</v>
      </c>
      <c r="F382" s="1" t="str">
        <f t="shared" si="4"/>
        <v>HERBERT</v>
      </c>
      <c r="G382" s="1" t="str">
        <f t="shared" si="5"/>
        <v>HERBERT LEA</v>
      </c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5" t="s">
        <v>457</v>
      </c>
      <c r="B383" s="5" t="s">
        <v>42</v>
      </c>
      <c r="C383" s="5">
        <v>10.73</v>
      </c>
      <c r="D383" s="3">
        <v>381</v>
      </c>
      <c r="E383" s="4" t="str">
        <f t="shared" si="3"/>
        <v>ANN</v>
      </c>
      <c r="F383" s="1" t="str">
        <f t="shared" si="4"/>
        <v>CHADWICK</v>
      </c>
      <c r="G383" s="1" t="str">
        <f t="shared" si="5"/>
        <v>CHADWICK ANN</v>
      </c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5" t="s">
        <v>458</v>
      </c>
      <c r="B384" s="5" t="s">
        <v>223</v>
      </c>
      <c r="C384" s="5">
        <v>10.73</v>
      </c>
      <c r="D384" s="3">
        <v>382</v>
      </c>
      <c r="E384" s="4" t="str">
        <f t="shared" si="3"/>
        <v>GLENIS</v>
      </c>
      <c r="F384" s="1" t="str">
        <f t="shared" si="4"/>
        <v>LEAF</v>
      </c>
      <c r="G384" s="1" t="str">
        <f t="shared" si="5"/>
        <v>LEAF GLENIS</v>
      </c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5" t="s">
        <v>459</v>
      </c>
      <c r="B385" s="5" t="s">
        <v>415</v>
      </c>
      <c r="C385" s="5">
        <v>10.62</v>
      </c>
      <c r="D385" s="3">
        <v>383</v>
      </c>
      <c r="E385" s="4" t="str">
        <f t="shared" si="3"/>
        <v>LYN</v>
      </c>
      <c r="F385" s="1" t="str">
        <f t="shared" si="4"/>
        <v>McFALL</v>
      </c>
      <c r="G385" s="1" t="str">
        <f t="shared" si="5"/>
        <v>McFALL LYN</v>
      </c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5" t="s">
        <v>460</v>
      </c>
      <c r="B386" s="5" t="s">
        <v>206</v>
      </c>
      <c r="C386" s="5">
        <v>10.62</v>
      </c>
      <c r="D386" s="3">
        <v>384</v>
      </c>
      <c r="E386" s="4" t="str">
        <f t="shared" si="3"/>
        <v>RITI</v>
      </c>
      <c r="F386" s="1" t="str">
        <f t="shared" si="4"/>
        <v>KAHU</v>
      </c>
      <c r="G386" s="1" t="str">
        <f t="shared" si="5"/>
        <v>KAHU RITI</v>
      </c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5" t="s">
        <v>461</v>
      </c>
      <c r="B387" s="5" t="s">
        <v>86</v>
      </c>
      <c r="C387" s="5">
        <v>10.61</v>
      </c>
      <c r="D387" s="3">
        <v>385</v>
      </c>
      <c r="E387" s="4" t="str">
        <f t="shared" si="3"/>
        <v>MARGARIDA</v>
      </c>
      <c r="F387" s="1" t="str">
        <f t="shared" si="4"/>
        <v>RAMALHO</v>
      </c>
      <c r="G387" s="1" t="str">
        <f t="shared" si="5"/>
        <v>RAMALHO MARGARIDA</v>
      </c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5" t="s">
        <v>462</v>
      </c>
      <c r="B388" s="5" t="s">
        <v>17</v>
      </c>
      <c r="C388" s="5">
        <v>10.6</v>
      </c>
      <c r="D388" s="3">
        <v>386</v>
      </c>
      <c r="E388" s="4" t="str">
        <f t="shared" si="3"/>
        <v>JAN</v>
      </c>
      <c r="F388" s="1" t="str">
        <f t="shared" si="4"/>
        <v>DEVEREUX</v>
      </c>
      <c r="G388" s="1" t="str">
        <f t="shared" si="5"/>
        <v>DEVEREUX JAN</v>
      </c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5" t="s">
        <v>463</v>
      </c>
      <c r="B389" s="5" t="s">
        <v>83</v>
      </c>
      <c r="C389" s="5">
        <v>10.52</v>
      </c>
      <c r="D389" s="3">
        <v>387</v>
      </c>
      <c r="E389" s="4" t="str">
        <f t="shared" si="3"/>
        <v>BERDETTE</v>
      </c>
      <c r="F389" s="1" t="str">
        <f t="shared" si="4"/>
        <v>GARNETT</v>
      </c>
      <c r="G389" s="1" t="str">
        <f t="shared" si="5"/>
        <v>GARNETT BERDETTE</v>
      </c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5" t="s">
        <v>464</v>
      </c>
      <c r="B390" s="5" t="s">
        <v>59</v>
      </c>
      <c r="C390" s="5">
        <v>10.52</v>
      </c>
      <c r="D390" s="3">
        <v>388</v>
      </c>
      <c r="E390" s="4" t="str">
        <f t="shared" si="3"/>
        <v>PERRYNNE</v>
      </c>
      <c r="F390" s="1" t="str">
        <f t="shared" si="4"/>
        <v>DUNCAN</v>
      </c>
      <c r="G390" s="1" t="str">
        <f t="shared" si="5"/>
        <v>DUNCAN PERRYNNE</v>
      </c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5" t="s">
        <v>465</v>
      </c>
      <c r="B391" s="5" t="s">
        <v>466</v>
      </c>
      <c r="C391" s="5">
        <v>10.52</v>
      </c>
      <c r="D391" s="3">
        <v>389</v>
      </c>
      <c r="E391" s="4" t="str">
        <f t="shared" si="3"/>
        <v>TANIA</v>
      </c>
      <c r="F391" s="1" t="str">
        <f t="shared" si="4"/>
        <v>COOPER</v>
      </c>
      <c r="G391" s="1" t="str">
        <f t="shared" si="5"/>
        <v>COOPER TANIA</v>
      </c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5" t="s">
        <v>467</v>
      </c>
      <c r="B392" s="5" t="s">
        <v>399</v>
      </c>
      <c r="C392" s="5">
        <v>10.52</v>
      </c>
      <c r="D392" s="3">
        <v>390</v>
      </c>
      <c r="E392" s="4" t="str">
        <f t="shared" si="3"/>
        <v>MICHELLE</v>
      </c>
      <c r="F392" s="1" t="str">
        <f t="shared" si="4"/>
        <v>ROMANA</v>
      </c>
      <c r="G392" s="1" t="str">
        <f t="shared" si="5"/>
        <v>ROMANA MICHELLE</v>
      </c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5" t="s">
        <v>468</v>
      </c>
      <c r="B393" s="5" t="s">
        <v>286</v>
      </c>
      <c r="C393" s="5">
        <v>10</v>
      </c>
      <c r="D393" s="3">
        <v>391</v>
      </c>
      <c r="E393" s="4" t="str">
        <f t="shared" si="3"/>
        <v>SHANNON</v>
      </c>
      <c r="F393" s="1" t="str">
        <f t="shared" si="4"/>
        <v>MANNING</v>
      </c>
      <c r="G393" s="1" t="str">
        <f t="shared" si="5"/>
        <v>MANNING SHANNON</v>
      </c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5" t="s">
        <v>469</v>
      </c>
      <c r="B394" s="5" t="s">
        <v>20</v>
      </c>
      <c r="C394" s="5">
        <v>9.98</v>
      </c>
      <c r="D394" s="3">
        <v>392</v>
      </c>
      <c r="E394" s="4" t="str">
        <f t="shared" si="3"/>
        <v>DONNA</v>
      </c>
      <c r="F394" s="1" t="str">
        <f t="shared" si="4"/>
        <v>WHEELER</v>
      </c>
      <c r="G394" s="1" t="str">
        <f t="shared" si="5"/>
        <v>WHEELER DONNA</v>
      </c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5" t="s">
        <v>470</v>
      </c>
      <c r="B395" s="5" t="s">
        <v>105</v>
      </c>
      <c r="C395" s="5">
        <v>9.84</v>
      </c>
      <c r="D395" s="3">
        <v>393</v>
      </c>
      <c r="E395" s="4" t="str">
        <f t="shared" si="3"/>
        <v>TRACY</v>
      </c>
      <c r="F395" s="1" t="str">
        <f t="shared" si="4"/>
        <v>DAVIS</v>
      </c>
      <c r="G395" s="1" t="str">
        <f t="shared" si="5"/>
        <v>DAVIS TRACY</v>
      </c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5" t="s">
        <v>471</v>
      </c>
      <c r="B396" s="5" t="s">
        <v>116</v>
      </c>
      <c r="C396" s="5">
        <v>9.84</v>
      </c>
      <c r="D396" s="3">
        <v>394</v>
      </c>
      <c r="E396" s="4" t="str">
        <f t="shared" si="3"/>
        <v>TERRI</v>
      </c>
      <c r="F396" s="1" t="str">
        <f t="shared" si="4"/>
        <v>ARGUS</v>
      </c>
      <c r="G396" s="1" t="str">
        <f t="shared" si="5"/>
        <v>ARGUS TERRI</v>
      </c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5" t="s">
        <v>472</v>
      </c>
      <c r="B397" s="5" t="s">
        <v>45</v>
      </c>
      <c r="C397" s="5">
        <v>9.8000000000000007</v>
      </c>
      <c r="D397" s="3">
        <v>395</v>
      </c>
      <c r="E397" s="4" t="str">
        <f t="shared" si="3"/>
        <v>SARAH</v>
      </c>
      <c r="F397" s="1" t="str">
        <f t="shared" si="4"/>
        <v>DAVIDSON</v>
      </c>
      <c r="G397" s="1" t="str">
        <f t="shared" si="5"/>
        <v>DAVIDSON SARAH</v>
      </c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5" t="s">
        <v>473</v>
      </c>
      <c r="B398" s="5" t="s">
        <v>215</v>
      </c>
      <c r="C398" s="5">
        <v>9.68</v>
      </c>
      <c r="D398" s="3">
        <v>396</v>
      </c>
      <c r="E398" s="4" t="str">
        <f t="shared" si="3"/>
        <v>KAY</v>
      </c>
      <c r="F398" s="1" t="str">
        <f t="shared" si="4"/>
        <v>WALKER</v>
      </c>
      <c r="G398" s="1" t="str">
        <f t="shared" si="5"/>
        <v>WALKER KAY</v>
      </c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5" t="s">
        <v>474</v>
      </c>
      <c r="B399" s="5" t="s">
        <v>475</v>
      </c>
      <c r="C399" s="5">
        <v>9.31</v>
      </c>
      <c r="D399" s="3">
        <v>397</v>
      </c>
      <c r="E399" s="4" t="str">
        <f t="shared" si="3"/>
        <v>REBEKAH</v>
      </c>
      <c r="F399" s="1" t="str">
        <f t="shared" si="4"/>
        <v>HOPE</v>
      </c>
      <c r="G399" s="1" t="str">
        <f t="shared" si="5"/>
        <v>HOPE REBEKAH</v>
      </c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5" t="s">
        <v>476</v>
      </c>
      <c r="B400" s="5" t="s">
        <v>105</v>
      </c>
      <c r="C400" s="5">
        <v>9.08</v>
      </c>
      <c r="D400" s="3">
        <v>398</v>
      </c>
      <c r="E400" s="4" t="str">
        <f t="shared" si="3"/>
        <v>CATHY</v>
      </c>
      <c r="F400" s="1" t="str">
        <f t="shared" si="4"/>
        <v>CLEARY</v>
      </c>
      <c r="G400" s="1" t="str">
        <f t="shared" si="5"/>
        <v>CLEARY CATHY</v>
      </c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5" t="s">
        <v>477</v>
      </c>
      <c r="B401" s="5" t="s">
        <v>260</v>
      </c>
      <c r="C401" s="5">
        <v>8.6300000000000008</v>
      </c>
      <c r="D401" s="3">
        <v>399</v>
      </c>
      <c r="E401" s="4" t="str">
        <f t="shared" si="3"/>
        <v>GRACE</v>
      </c>
      <c r="F401" s="1" t="str">
        <f t="shared" si="4"/>
        <v>SMITH</v>
      </c>
      <c r="G401" s="1" t="str">
        <f t="shared" si="5"/>
        <v>SMITH GRACE</v>
      </c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5" t="s">
        <v>478</v>
      </c>
      <c r="B402" s="5" t="s">
        <v>6</v>
      </c>
      <c r="C402" s="5">
        <v>7.52</v>
      </c>
      <c r="D402" s="3">
        <v>400</v>
      </c>
      <c r="E402" s="4" t="str">
        <f t="shared" si="3"/>
        <v>DESTINE</v>
      </c>
      <c r="F402" s="1" t="str">
        <f t="shared" si="4"/>
        <v>SNOWDEN</v>
      </c>
      <c r="G402" s="1" t="str">
        <f t="shared" si="5"/>
        <v>SNOWDEN DESTINE</v>
      </c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5" t="s">
        <v>479</v>
      </c>
      <c r="B403" s="5" t="s">
        <v>247</v>
      </c>
      <c r="C403" s="5">
        <v>7.5</v>
      </c>
      <c r="D403" s="3">
        <v>401</v>
      </c>
      <c r="E403" s="4" t="str">
        <f t="shared" si="3"/>
        <v>JENNY</v>
      </c>
      <c r="F403" s="1" t="str">
        <f t="shared" si="4"/>
        <v>SARGENT</v>
      </c>
      <c r="G403" s="1" t="str">
        <f t="shared" si="5"/>
        <v>SARGENT JENNY</v>
      </c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5" t="s">
        <v>480</v>
      </c>
      <c r="B404" s="5" t="s">
        <v>86</v>
      </c>
      <c r="C404" s="5">
        <v>7.42</v>
      </c>
      <c r="D404" s="3">
        <v>402</v>
      </c>
      <c r="E404" s="4" t="str">
        <f t="shared" si="3"/>
        <v>JOE</v>
      </c>
      <c r="F404" s="1" t="str">
        <f t="shared" si="4"/>
        <v>BROWN</v>
      </c>
      <c r="G404" s="1" t="str">
        <f t="shared" si="5"/>
        <v>BROWN JOE</v>
      </c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5" t="s">
        <v>481</v>
      </c>
      <c r="B405" s="5" t="s">
        <v>6</v>
      </c>
      <c r="C405" s="5">
        <v>7.42</v>
      </c>
      <c r="D405" s="3">
        <v>403</v>
      </c>
      <c r="E405" s="4" t="str">
        <f t="shared" si="3"/>
        <v>AGNES</v>
      </c>
      <c r="F405" s="1" t="str">
        <f t="shared" si="4"/>
        <v>WILLIAMS</v>
      </c>
      <c r="G405" s="1" t="str">
        <f t="shared" si="5"/>
        <v>WILLIAMS AGNES</v>
      </c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5" t="s">
        <v>482</v>
      </c>
      <c r="B406" s="5" t="s">
        <v>286</v>
      </c>
      <c r="C406" s="5">
        <v>7.42</v>
      </c>
      <c r="D406" s="3">
        <v>404</v>
      </c>
      <c r="E406" s="4" t="str">
        <f t="shared" si="3"/>
        <v>JULIE</v>
      </c>
      <c r="F406" s="1" t="str">
        <f t="shared" si="4"/>
        <v>HOCKING</v>
      </c>
      <c r="G406" s="1" t="str">
        <f t="shared" si="5"/>
        <v>HOCKING JULIE</v>
      </c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5" t="s">
        <v>483</v>
      </c>
      <c r="B407" s="5" t="s">
        <v>109</v>
      </c>
      <c r="C407" s="5">
        <v>7.4</v>
      </c>
      <c r="D407" s="3">
        <v>405</v>
      </c>
      <c r="E407" s="4" t="str">
        <f t="shared" si="3"/>
        <v>VIKKI</v>
      </c>
      <c r="F407" s="1" t="str">
        <f t="shared" si="4"/>
        <v>FRASER</v>
      </c>
      <c r="G407" s="1" t="str">
        <f t="shared" si="5"/>
        <v>FRASER VIKKI</v>
      </c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5" t="s">
        <v>484</v>
      </c>
      <c r="B408" s="5" t="s">
        <v>17</v>
      </c>
      <c r="C408" s="5">
        <v>6.82</v>
      </c>
      <c r="D408" s="3">
        <v>406</v>
      </c>
      <c r="E408" s="4" t="str">
        <f t="shared" si="3"/>
        <v>ANGIE</v>
      </c>
      <c r="F408" s="1" t="str">
        <f t="shared" si="4"/>
        <v>AITKEN</v>
      </c>
      <c r="G408" s="1" t="str">
        <f t="shared" si="5"/>
        <v>AITKEN ANGIE</v>
      </c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5" t="s">
        <v>485</v>
      </c>
      <c r="B409" s="5" t="s">
        <v>247</v>
      </c>
      <c r="C409" s="5">
        <v>6.21</v>
      </c>
      <c r="D409" s="3">
        <v>407</v>
      </c>
      <c r="E409" s="4" t="str">
        <f t="shared" si="3"/>
        <v>REBECCA</v>
      </c>
      <c r="F409" s="1" t="str">
        <f t="shared" si="4"/>
        <v>HAAMI</v>
      </c>
      <c r="G409" s="1" t="str">
        <f t="shared" si="5"/>
        <v>HAAMI REBECCA</v>
      </c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5" t="s">
        <v>486</v>
      </c>
      <c r="B410" s="5" t="s">
        <v>136</v>
      </c>
      <c r="C410" s="5">
        <v>6.06</v>
      </c>
      <c r="D410" s="3">
        <v>408</v>
      </c>
      <c r="E410" s="4" t="str">
        <f t="shared" si="3"/>
        <v>PAIGE</v>
      </c>
      <c r="F410" s="1" t="str">
        <f t="shared" si="4"/>
        <v>ROBERTS</v>
      </c>
      <c r="G410" s="1" t="str">
        <f t="shared" si="5"/>
        <v>ROBERTS PAIGE</v>
      </c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5" t="s">
        <v>487</v>
      </c>
      <c r="B411" s="5" t="s">
        <v>35</v>
      </c>
      <c r="C411" s="5">
        <v>6.04</v>
      </c>
      <c r="D411" s="3">
        <v>409</v>
      </c>
      <c r="E411" s="4" t="str">
        <f t="shared" si="3"/>
        <v>TAMEKA</v>
      </c>
      <c r="F411" s="1" t="str">
        <f t="shared" si="4"/>
        <v>DAVIES</v>
      </c>
      <c r="G411" s="1" t="str">
        <f t="shared" si="5"/>
        <v>DAVIES TAMEKA</v>
      </c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5" t="s">
        <v>488</v>
      </c>
      <c r="B412" s="5" t="s">
        <v>35</v>
      </c>
      <c r="C412" s="5">
        <v>5.99</v>
      </c>
      <c r="D412" s="3">
        <v>410</v>
      </c>
      <c r="E412" s="4" t="str">
        <f t="shared" si="3"/>
        <v>SONIA</v>
      </c>
      <c r="F412" s="1" t="str">
        <f t="shared" si="4"/>
        <v>GREEN</v>
      </c>
      <c r="G412" s="1" t="str">
        <f t="shared" si="5"/>
        <v>GREEN SONIA</v>
      </c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5" t="s">
        <v>489</v>
      </c>
      <c r="B413" s="5" t="s">
        <v>105</v>
      </c>
      <c r="C413" s="5">
        <v>5</v>
      </c>
      <c r="D413" s="3">
        <v>411</v>
      </c>
      <c r="E413" s="4" t="str">
        <f t="shared" si="3"/>
        <v>MELISSA</v>
      </c>
      <c r="F413" s="1" t="str">
        <f t="shared" si="4"/>
        <v>DAVIS</v>
      </c>
      <c r="G413" s="1" t="str">
        <f t="shared" si="5"/>
        <v>DAVIS MELISSA</v>
      </c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5" t="s">
        <v>490</v>
      </c>
      <c r="B414" s="5" t="s">
        <v>45</v>
      </c>
      <c r="C414" s="5">
        <v>4.92</v>
      </c>
      <c r="D414" s="3">
        <v>412</v>
      </c>
      <c r="E414" s="4" t="str">
        <f t="shared" si="3"/>
        <v>ANGIE</v>
      </c>
      <c r="F414" s="1" t="str">
        <f t="shared" si="4"/>
        <v>CARTER</v>
      </c>
      <c r="G414" s="1" t="str">
        <f t="shared" si="5"/>
        <v>CARTER ANGIE</v>
      </c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5" t="s">
        <v>491</v>
      </c>
      <c r="B415" s="5" t="s">
        <v>35</v>
      </c>
      <c r="C415" s="5">
        <v>4.92</v>
      </c>
      <c r="D415" s="3">
        <v>413</v>
      </c>
      <c r="E415" s="4" t="str">
        <f t="shared" si="3"/>
        <v>JANET</v>
      </c>
      <c r="F415" s="1" t="str">
        <f t="shared" si="4"/>
        <v>BRIDJER</v>
      </c>
      <c r="G415" s="1" t="str">
        <f t="shared" si="5"/>
        <v>BRIDJER JANET</v>
      </c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5" t="s">
        <v>492</v>
      </c>
      <c r="B416" s="5" t="s">
        <v>105</v>
      </c>
      <c r="C416" s="5">
        <v>4.84</v>
      </c>
      <c r="D416" s="3">
        <v>414</v>
      </c>
      <c r="E416" s="4" t="str">
        <f t="shared" si="3"/>
        <v>LILY</v>
      </c>
      <c r="F416" s="1" t="str">
        <f t="shared" si="4"/>
        <v>ARMSTRONG</v>
      </c>
      <c r="G416" s="1" t="str">
        <f t="shared" si="5"/>
        <v>ARMSTRONG LILY</v>
      </c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5" t="s">
        <v>493</v>
      </c>
      <c r="B417" s="5" t="s">
        <v>318</v>
      </c>
      <c r="C417" s="5">
        <v>4.84</v>
      </c>
      <c r="D417" s="3">
        <v>415</v>
      </c>
      <c r="E417" s="4" t="str">
        <f t="shared" si="3"/>
        <v>ANN</v>
      </c>
      <c r="F417" s="1" t="str">
        <f t="shared" si="4"/>
        <v>VERWEIJ</v>
      </c>
      <c r="G417" s="1" t="str">
        <f t="shared" si="5"/>
        <v>VERWEIJ ANN</v>
      </c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5" t="s">
        <v>494</v>
      </c>
      <c r="B418" s="5" t="s">
        <v>17</v>
      </c>
      <c r="C418" s="5">
        <v>4.84</v>
      </c>
      <c r="D418" s="3">
        <v>416</v>
      </c>
      <c r="E418" s="4" t="str">
        <f t="shared" si="3"/>
        <v>LUCY</v>
      </c>
      <c r="F418" s="1" t="str">
        <f t="shared" si="4"/>
        <v>HOGAN</v>
      </c>
      <c r="G418" s="1" t="str">
        <f t="shared" si="5"/>
        <v>HOGAN LUCY</v>
      </c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5" t="s">
        <v>495</v>
      </c>
      <c r="B419" s="5" t="s">
        <v>496</v>
      </c>
      <c r="C419" s="5">
        <v>4.5999999999999996</v>
      </c>
      <c r="D419" s="3">
        <v>417</v>
      </c>
      <c r="E419" s="4" t="str">
        <f t="shared" si="3"/>
        <v>GAY</v>
      </c>
      <c r="F419" s="1" t="str">
        <f t="shared" si="4"/>
        <v>ROBERTSON</v>
      </c>
      <c r="G419" s="1" t="str">
        <f t="shared" si="5"/>
        <v>ROBERTSON GAY</v>
      </c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5" t="s">
        <v>497</v>
      </c>
      <c r="B420" s="5" t="s">
        <v>399</v>
      </c>
      <c r="C420" s="5">
        <v>4.54</v>
      </c>
      <c r="D420" s="3">
        <v>418</v>
      </c>
      <c r="E420" s="4" t="str">
        <f t="shared" si="3"/>
        <v>LINDA</v>
      </c>
      <c r="F420" s="1" t="str">
        <f t="shared" si="4"/>
        <v>EVANS</v>
      </c>
      <c r="G420" s="1" t="str">
        <f t="shared" si="5"/>
        <v>EVANS LINDA</v>
      </c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5" t="s">
        <v>498</v>
      </c>
      <c r="B421" s="5" t="s">
        <v>165</v>
      </c>
      <c r="C421" s="5">
        <v>4.3899999999999997</v>
      </c>
      <c r="D421" s="3">
        <v>419</v>
      </c>
      <c r="E421" s="4" t="str">
        <f t="shared" si="3"/>
        <v>GERALDINE</v>
      </c>
      <c r="F421" s="1" t="str">
        <f t="shared" si="4"/>
        <v>ROSE</v>
      </c>
      <c r="G421" s="1" t="str">
        <f t="shared" si="5"/>
        <v>ROSE GERALDINE</v>
      </c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5" t="s">
        <v>499</v>
      </c>
      <c r="B422" s="5" t="s">
        <v>247</v>
      </c>
      <c r="C422" s="5">
        <v>3.71</v>
      </c>
      <c r="D422" s="3">
        <v>420</v>
      </c>
      <c r="E422" s="4" t="str">
        <f t="shared" si="3"/>
        <v>VALERIE</v>
      </c>
      <c r="F422" s="1" t="str">
        <f t="shared" si="4"/>
        <v>BALDWIN</v>
      </c>
      <c r="G422" s="1" t="str">
        <f t="shared" si="5"/>
        <v>BALDWIN VALERIE</v>
      </c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5" t="s">
        <v>500</v>
      </c>
      <c r="B423" s="5" t="s">
        <v>107</v>
      </c>
      <c r="C423" s="5">
        <v>3.71</v>
      </c>
      <c r="D423" s="3">
        <v>421</v>
      </c>
      <c r="E423" s="4" t="str">
        <f t="shared" si="3"/>
        <v>GEORGINA</v>
      </c>
      <c r="F423" s="1" t="str">
        <f t="shared" si="4"/>
        <v>TAHANA</v>
      </c>
      <c r="G423" s="1" t="str">
        <f t="shared" si="5"/>
        <v>TAHANA GEORGINA</v>
      </c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5" t="s">
        <v>501</v>
      </c>
      <c r="B424" s="5" t="s">
        <v>162</v>
      </c>
      <c r="C424" s="5">
        <v>3.71</v>
      </c>
      <c r="D424" s="3">
        <v>422</v>
      </c>
      <c r="E424" s="4" t="str">
        <f t="shared" si="3"/>
        <v>HARIANA</v>
      </c>
      <c r="F424" s="1" t="str">
        <f t="shared" si="4"/>
        <v>MAUNDER</v>
      </c>
      <c r="G424" s="1" t="str">
        <f t="shared" si="5"/>
        <v>MAUNDER HARIANA</v>
      </c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5" t="s">
        <v>502</v>
      </c>
      <c r="B425" s="5" t="s">
        <v>270</v>
      </c>
      <c r="C425" s="5">
        <v>3.71</v>
      </c>
      <c r="D425" s="3">
        <v>423</v>
      </c>
      <c r="E425" s="4" t="str">
        <f t="shared" si="3"/>
        <v>RACHEL</v>
      </c>
      <c r="F425" s="1" t="str">
        <f t="shared" si="4"/>
        <v>LAWSON</v>
      </c>
      <c r="G425" s="1" t="str">
        <f t="shared" si="5"/>
        <v>LAWSON RACHEL</v>
      </c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5" t="s">
        <v>503</v>
      </c>
      <c r="B426" s="5" t="s">
        <v>446</v>
      </c>
      <c r="C426" s="5">
        <v>3.71</v>
      </c>
      <c r="D426" s="3">
        <v>424</v>
      </c>
      <c r="E426" s="4" t="str">
        <f t="shared" si="3"/>
        <v>RAQUEL</v>
      </c>
      <c r="F426" s="1" t="str">
        <f t="shared" si="4"/>
        <v>CAVANAGH</v>
      </c>
      <c r="G426" s="1" t="str">
        <f t="shared" si="5"/>
        <v>CAVANAGH RAQUEL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5" t="s">
        <v>504</v>
      </c>
      <c r="B427" s="5" t="s">
        <v>105</v>
      </c>
      <c r="C427" s="5">
        <v>3.02</v>
      </c>
      <c r="D427" s="3">
        <v>425</v>
      </c>
      <c r="E427" s="4" t="str">
        <f t="shared" si="3"/>
        <v>TRACEE</v>
      </c>
      <c r="F427" s="1" t="str">
        <f t="shared" si="4"/>
        <v>PEARCE</v>
      </c>
      <c r="G427" s="1" t="str">
        <f t="shared" si="5"/>
        <v>PEARCE TRACEE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5" t="s">
        <v>505</v>
      </c>
      <c r="B428" s="5" t="s">
        <v>206</v>
      </c>
      <c r="C428" s="5">
        <v>2.5</v>
      </c>
      <c r="D428" s="3">
        <v>426</v>
      </c>
      <c r="E428" s="4" t="str">
        <f t="shared" si="3"/>
        <v>TANIA</v>
      </c>
      <c r="F428" s="1" t="str">
        <f t="shared" si="4"/>
        <v>TEMONI-SYME</v>
      </c>
      <c r="G428" s="1" t="str">
        <f t="shared" si="5"/>
        <v>TEMONI-SYME TANIA</v>
      </c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5" t="s">
        <v>506</v>
      </c>
      <c r="B429" s="5" t="s">
        <v>92</v>
      </c>
      <c r="C429" s="5">
        <v>2.5</v>
      </c>
      <c r="D429" s="3">
        <v>427</v>
      </c>
      <c r="E429" s="4" t="str">
        <f t="shared" si="3"/>
        <v>MICHELE</v>
      </c>
      <c r="F429" s="1" t="str">
        <f t="shared" si="4"/>
        <v>GULLERY</v>
      </c>
      <c r="G429" s="1" t="str">
        <f t="shared" si="5"/>
        <v>GULLERY MICHELE</v>
      </c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5" t="s">
        <v>507</v>
      </c>
      <c r="B430" s="5" t="s">
        <v>415</v>
      </c>
      <c r="C430" s="5">
        <v>2.42</v>
      </c>
      <c r="D430" s="3">
        <v>428</v>
      </c>
      <c r="E430" s="4" t="str">
        <f t="shared" si="3"/>
        <v>CHRISSIE</v>
      </c>
      <c r="F430" s="1" t="str">
        <f t="shared" si="4"/>
        <v>WILLIAMS</v>
      </c>
      <c r="G430" s="1" t="str">
        <f t="shared" si="5"/>
        <v>WILLIAMS CHRISSIE</v>
      </c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5" t="s">
        <v>508</v>
      </c>
      <c r="B431" s="5" t="s">
        <v>20</v>
      </c>
      <c r="C431" s="5">
        <v>2.4</v>
      </c>
      <c r="D431" s="3">
        <v>429</v>
      </c>
      <c r="E431" s="4" t="str">
        <f t="shared" si="3"/>
        <v>ALYSSA</v>
      </c>
      <c r="F431" s="1" t="str">
        <f t="shared" si="4"/>
        <v>BAILEY</v>
      </c>
      <c r="G431" s="1" t="str">
        <f t="shared" si="5"/>
        <v>BAILEY ALYSSA</v>
      </c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5" t="s">
        <v>509</v>
      </c>
      <c r="B432" s="5" t="s">
        <v>24</v>
      </c>
      <c r="C432" s="5">
        <v>1.21</v>
      </c>
      <c r="D432" s="3">
        <v>430</v>
      </c>
      <c r="E432" s="4" t="str">
        <f t="shared" si="3"/>
        <v>MOIRA</v>
      </c>
      <c r="F432" s="1" t="str">
        <f t="shared" si="4"/>
        <v>SMITH</v>
      </c>
      <c r="G432" s="1" t="str">
        <f t="shared" si="5"/>
        <v>SMITH MOIRA</v>
      </c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3">
        <v>431</v>
      </c>
      <c r="E433" s="8" t="e">
        <f t="shared" si="3"/>
        <v>#VALUE!</v>
      </c>
      <c r="F433" s="3" t="e">
        <f t="shared" si="4"/>
        <v>#VALUE!</v>
      </c>
      <c r="G433" s="3" t="e">
        <f t="shared" si="5"/>
        <v>#VALUE!</v>
      </c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3">
        <v>432</v>
      </c>
      <c r="E434" s="8" t="e">
        <f t="shared" si="3"/>
        <v>#VALUE!</v>
      </c>
      <c r="F434" s="3" t="e">
        <f t="shared" si="4"/>
        <v>#VALUE!</v>
      </c>
      <c r="G434" s="3" t="e">
        <f t="shared" si="5"/>
        <v>#VALUE!</v>
      </c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3">
        <v>433</v>
      </c>
      <c r="E435" s="8" t="e">
        <f t="shared" si="3"/>
        <v>#VALUE!</v>
      </c>
      <c r="F435" s="3" t="e">
        <f t="shared" si="4"/>
        <v>#VALUE!</v>
      </c>
      <c r="G435" s="3" t="e">
        <f t="shared" si="5"/>
        <v>#VALUE!</v>
      </c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3">
        <v>434</v>
      </c>
      <c r="E436" s="8" t="e">
        <f t="shared" si="3"/>
        <v>#VALUE!</v>
      </c>
      <c r="F436" s="3" t="e">
        <f t="shared" si="4"/>
        <v>#VALUE!</v>
      </c>
      <c r="G436" s="3" t="e">
        <f t="shared" si="5"/>
        <v>#VALUE!</v>
      </c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3">
        <v>435</v>
      </c>
      <c r="E437" s="8" t="e">
        <f t="shared" si="3"/>
        <v>#VALUE!</v>
      </c>
      <c r="F437" s="3" t="e">
        <f t="shared" si="4"/>
        <v>#VALUE!</v>
      </c>
      <c r="G437" s="3" t="e">
        <f t="shared" si="5"/>
        <v>#VALUE!</v>
      </c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3">
        <v>436</v>
      </c>
      <c r="E438" s="8" t="e">
        <f t="shared" si="3"/>
        <v>#VALUE!</v>
      </c>
      <c r="F438" s="3" t="e">
        <f t="shared" si="4"/>
        <v>#VALUE!</v>
      </c>
      <c r="G438" s="3" t="e">
        <f t="shared" si="5"/>
        <v>#VALUE!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3">
        <v>437</v>
      </c>
      <c r="E439" s="8" t="e">
        <f t="shared" si="3"/>
        <v>#VALUE!</v>
      </c>
      <c r="F439" s="3" t="e">
        <f t="shared" si="4"/>
        <v>#VALUE!</v>
      </c>
      <c r="G439" s="3" t="e">
        <f t="shared" si="5"/>
        <v>#VALUE!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3">
        <v>438</v>
      </c>
      <c r="E440" s="8" t="e">
        <f t="shared" si="3"/>
        <v>#VALUE!</v>
      </c>
      <c r="F440" s="3" t="e">
        <f t="shared" si="4"/>
        <v>#VALUE!</v>
      </c>
      <c r="G440" s="3" t="e">
        <f t="shared" si="5"/>
        <v>#VALUE!</v>
      </c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3">
        <v>439</v>
      </c>
      <c r="E441" s="8" t="e">
        <f t="shared" si="3"/>
        <v>#VALUE!</v>
      </c>
      <c r="F441" s="3" t="e">
        <f t="shared" si="4"/>
        <v>#VALUE!</v>
      </c>
      <c r="G441" s="3" t="e">
        <f t="shared" si="5"/>
        <v>#VALUE!</v>
      </c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3">
        <v>440</v>
      </c>
      <c r="E442" s="8" t="e">
        <f t="shared" si="3"/>
        <v>#VALUE!</v>
      </c>
      <c r="F442" s="3" t="e">
        <f t="shared" si="4"/>
        <v>#VALUE!</v>
      </c>
      <c r="G442" s="3" t="e">
        <f t="shared" si="5"/>
        <v>#VALUE!</v>
      </c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3">
        <v>441</v>
      </c>
      <c r="E443" s="8" t="e">
        <f t="shared" si="3"/>
        <v>#VALUE!</v>
      </c>
      <c r="F443" s="3" t="e">
        <f t="shared" si="4"/>
        <v>#VALUE!</v>
      </c>
      <c r="G443" s="3" t="e">
        <f t="shared" si="5"/>
        <v>#VALUE!</v>
      </c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3">
        <v>442</v>
      </c>
      <c r="E444" s="8" t="e">
        <f t="shared" si="3"/>
        <v>#VALUE!</v>
      </c>
      <c r="F444" s="3" t="e">
        <f t="shared" si="4"/>
        <v>#VALUE!</v>
      </c>
      <c r="G444" s="3" t="e">
        <f t="shared" si="5"/>
        <v>#VALUE!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3">
        <v>443</v>
      </c>
      <c r="E445" s="8" t="e">
        <f t="shared" si="3"/>
        <v>#VALUE!</v>
      </c>
      <c r="F445" s="3" t="e">
        <f t="shared" si="4"/>
        <v>#VALUE!</v>
      </c>
      <c r="G445" s="3" t="e">
        <f t="shared" si="5"/>
        <v>#VALUE!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3">
        <v>444</v>
      </c>
      <c r="E446" s="8" t="e">
        <f t="shared" si="3"/>
        <v>#VALUE!</v>
      </c>
      <c r="F446" s="3" t="e">
        <f t="shared" si="4"/>
        <v>#VALUE!</v>
      </c>
      <c r="G446" s="3" t="e">
        <f t="shared" si="5"/>
        <v>#VALUE!</v>
      </c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3">
        <v>445</v>
      </c>
      <c r="E447" s="8" t="e">
        <f t="shared" si="3"/>
        <v>#VALUE!</v>
      </c>
      <c r="F447" s="3" t="e">
        <f t="shared" si="4"/>
        <v>#VALUE!</v>
      </c>
      <c r="G447" s="3" t="e">
        <f t="shared" si="5"/>
        <v>#VALUE!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3">
        <v>446</v>
      </c>
      <c r="E448" s="8" t="e">
        <f t="shared" si="3"/>
        <v>#VALUE!</v>
      </c>
      <c r="F448" s="3" t="e">
        <f t="shared" si="4"/>
        <v>#VALUE!</v>
      </c>
      <c r="G448" s="3" t="e">
        <f t="shared" si="5"/>
        <v>#VALUE!</v>
      </c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3">
        <v>447</v>
      </c>
      <c r="E449" s="8" t="e">
        <f t="shared" si="3"/>
        <v>#VALUE!</v>
      </c>
      <c r="F449" s="3" t="e">
        <f t="shared" si="4"/>
        <v>#VALUE!</v>
      </c>
      <c r="G449" s="3" t="e">
        <f t="shared" si="5"/>
        <v>#VALUE!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3">
        <v>448</v>
      </c>
      <c r="E450" s="8" t="e">
        <f t="shared" si="3"/>
        <v>#VALUE!</v>
      </c>
      <c r="F450" s="3" t="e">
        <f t="shared" si="4"/>
        <v>#VALUE!</v>
      </c>
      <c r="G450" s="3" t="e">
        <f t="shared" si="5"/>
        <v>#VALUE!</v>
      </c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3">
        <v>449</v>
      </c>
      <c r="E451" s="8" t="e">
        <f t="shared" si="3"/>
        <v>#VALUE!</v>
      </c>
      <c r="F451" s="3" t="e">
        <f t="shared" si="4"/>
        <v>#VALUE!</v>
      </c>
      <c r="G451" s="3" t="e">
        <f t="shared" si="5"/>
        <v>#VALUE!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3">
        <v>450</v>
      </c>
      <c r="E452" s="8" t="e">
        <f t="shared" si="3"/>
        <v>#VALUE!</v>
      </c>
      <c r="F452" s="3" t="e">
        <f t="shared" si="4"/>
        <v>#VALUE!</v>
      </c>
      <c r="G452" s="3" t="e">
        <f t="shared" si="5"/>
        <v>#VALUE!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3">
        <v>451</v>
      </c>
      <c r="E453" s="8" t="e">
        <f t="shared" si="3"/>
        <v>#VALUE!</v>
      </c>
      <c r="F453" s="3" t="e">
        <f t="shared" si="4"/>
        <v>#VALUE!</v>
      </c>
      <c r="G453" s="3" t="e">
        <f t="shared" si="5"/>
        <v>#VALUE!</v>
      </c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3">
        <v>452</v>
      </c>
      <c r="E454" s="8" t="e">
        <f t="shared" si="3"/>
        <v>#VALUE!</v>
      </c>
      <c r="F454" s="3" t="e">
        <f t="shared" si="4"/>
        <v>#VALUE!</v>
      </c>
      <c r="G454" s="3" t="e">
        <f t="shared" si="5"/>
        <v>#VALUE!</v>
      </c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3">
        <v>453</v>
      </c>
      <c r="E455" s="8" t="e">
        <f t="shared" si="3"/>
        <v>#VALUE!</v>
      </c>
      <c r="F455" s="3" t="e">
        <f t="shared" si="4"/>
        <v>#VALUE!</v>
      </c>
      <c r="G455" s="3" t="e">
        <f t="shared" si="5"/>
        <v>#VALUE!</v>
      </c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3">
        <v>454</v>
      </c>
      <c r="E456" s="8" t="e">
        <f t="shared" si="3"/>
        <v>#VALUE!</v>
      </c>
      <c r="F456" s="3" t="e">
        <f t="shared" si="4"/>
        <v>#VALUE!</v>
      </c>
      <c r="G456" s="3" t="e">
        <f t="shared" si="5"/>
        <v>#VALUE!</v>
      </c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3">
        <v>455</v>
      </c>
      <c r="E457" s="8" t="e">
        <f t="shared" si="3"/>
        <v>#VALUE!</v>
      </c>
      <c r="F457" s="3" t="e">
        <f t="shared" si="4"/>
        <v>#VALUE!</v>
      </c>
      <c r="G457" s="3" t="e">
        <f t="shared" si="5"/>
        <v>#VALUE!</v>
      </c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3">
        <v>456</v>
      </c>
      <c r="E458" s="8" t="e">
        <f t="shared" si="3"/>
        <v>#VALUE!</v>
      </c>
      <c r="F458" s="3" t="e">
        <f t="shared" si="4"/>
        <v>#VALUE!</v>
      </c>
      <c r="G458" s="3" t="e">
        <f t="shared" si="5"/>
        <v>#VALUE!</v>
      </c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3">
        <v>457</v>
      </c>
      <c r="E459" s="8" t="e">
        <f t="shared" si="3"/>
        <v>#VALUE!</v>
      </c>
      <c r="F459" s="3" t="e">
        <f t="shared" si="4"/>
        <v>#VALUE!</v>
      </c>
      <c r="G459" s="3" t="e">
        <f t="shared" si="5"/>
        <v>#VALUE!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3">
        <v>458</v>
      </c>
      <c r="E460" s="8" t="e">
        <f t="shared" si="3"/>
        <v>#VALUE!</v>
      </c>
      <c r="F460" s="3" t="e">
        <f t="shared" si="4"/>
        <v>#VALUE!</v>
      </c>
      <c r="G460" s="3" t="e">
        <f t="shared" si="5"/>
        <v>#VALUE!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3">
        <v>459</v>
      </c>
      <c r="E461" s="8" t="e">
        <f t="shared" si="3"/>
        <v>#VALUE!</v>
      </c>
      <c r="F461" s="3" t="e">
        <f t="shared" si="4"/>
        <v>#VALUE!</v>
      </c>
      <c r="G461" s="3" t="e">
        <f t="shared" si="5"/>
        <v>#VALUE!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3">
        <v>460</v>
      </c>
      <c r="E462" s="8" t="e">
        <f t="shared" si="3"/>
        <v>#VALUE!</v>
      </c>
      <c r="F462" s="3" t="e">
        <f t="shared" si="4"/>
        <v>#VALUE!</v>
      </c>
      <c r="G462" s="3" t="e">
        <f t="shared" si="5"/>
        <v>#VALUE!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3">
        <v>461</v>
      </c>
      <c r="E463" s="8" t="e">
        <f t="shared" si="3"/>
        <v>#VALUE!</v>
      </c>
      <c r="F463" s="3" t="e">
        <f t="shared" si="4"/>
        <v>#VALUE!</v>
      </c>
      <c r="G463" s="3" t="e">
        <f t="shared" si="5"/>
        <v>#VALUE!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3">
        <v>462</v>
      </c>
      <c r="E464" s="8" t="e">
        <f t="shared" si="3"/>
        <v>#VALUE!</v>
      </c>
      <c r="F464" s="3" t="e">
        <f t="shared" si="4"/>
        <v>#VALUE!</v>
      </c>
      <c r="G464" s="3" t="e">
        <f t="shared" si="5"/>
        <v>#VALUE!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3">
        <v>463</v>
      </c>
      <c r="E465" s="8" t="e">
        <f t="shared" si="3"/>
        <v>#VALUE!</v>
      </c>
      <c r="F465" s="3" t="e">
        <f t="shared" si="4"/>
        <v>#VALUE!</v>
      </c>
      <c r="G465" s="3" t="e">
        <f t="shared" si="5"/>
        <v>#VALUE!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3">
        <v>464</v>
      </c>
      <c r="E466" s="8" t="e">
        <f t="shared" si="3"/>
        <v>#VALUE!</v>
      </c>
      <c r="F466" s="3" t="e">
        <f t="shared" si="4"/>
        <v>#VALUE!</v>
      </c>
      <c r="G466" s="3" t="e">
        <f t="shared" si="5"/>
        <v>#VALUE!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3">
        <v>465</v>
      </c>
      <c r="E467" s="8" t="e">
        <f t="shared" si="3"/>
        <v>#VALUE!</v>
      </c>
      <c r="F467" s="3" t="e">
        <f t="shared" si="4"/>
        <v>#VALUE!</v>
      </c>
      <c r="G467" s="3" t="e">
        <f t="shared" si="5"/>
        <v>#VALUE!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3">
        <v>466</v>
      </c>
      <c r="E468" s="8" t="e">
        <f t="shared" si="3"/>
        <v>#VALUE!</v>
      </c>
      <c r="F468" s="3" t="e">
        <f t="shared" si="4"/>
        <v>#VALUE!</v>
      </c>
      <c r="G468" s="3" t="e">
        <f t="shared" si="5"/>
        <v>#VALUE!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3">
        <v>467</v>
      </c>
      <c r="E469" s="8" t="e">
        <f t="shared" si="3"/>
        <v>#VALUE!</v>
      </c>
      <c r="F469" s="3" t="e">
        <f t="shared" si="4"/>
        <v>#VALUE!</v>
      </c>
      <c r="G469" s="3" t="e">
        <f t="shared" si="5"/>
        <v>#VALUE!</v>
      </c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3">
        <v>468</v>
      </c>
      <c r="E470" s="8" t="e">
        <f t="shared" si="3"/>
        <v>#VALUE!</v>
      </c>
      <c r="F470" s="3" t="e">
        <f t="shared" si="4"/>
        <v>#VALUE!</v>
      </c>
      <c r="G470" s="3" t="e">
        <f t="shared" si="5"/>
        <v>#VALUE!</v>
      </c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3">
        <v>469</v>
      </c>
      <c r="E471" s="8" t="e">
        <f t="shared" si="3"/>
        <v>#VALUE!</v>
      </c>
      <c r="F471" s="3" t="e">
        <f t="shared" si="4"/>
        <v>#VALUE!</v>
      </c>
      <c r="G471" s="3" t="e">
        <f t="shared" si="5"/>
        <v>#VALUE!</v>
      </c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3">
        <v>470</v>
      </c>
      <c r="E472" s="8" t="e">
        <f t="shared" si="3"/>
        <v>#VALUE!</v>
      </c>
      <c r="F472" s="3" t="e">
        <f t="shared" si="4"/>
        <v>#VALUE!</v>
      </c>
      <c r="G472" s="3" t="e">
        <f t="shared" si="5"/>
        <v>#VALUE!</v>
      </c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3">
        <v>471</v>
      </c>
      <c r="E473" s="8" t="e">
        <f t="shared" si="3"/>
        <v>#VALUE!</v>
      </c>
      <c r="F473" s="3" t="e">
        <f t="shared" si="4"/>
        <v>#VALUE!</v>
      </c>
      <c r="G473" s="3" t="e">
        <f t="shared" si="5"/>
        <v>#VALUE!</v>
      </c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3">
        <v>472</v>
      </c>
      <c r="E474" s="8" t="e">
        <f t="shared" si="3"/>
        <v>#VALUE!</v>
      </c>
      <c r="F474" s="3" t="e">
        <f t="shared" si="4"/>
        <v>#VALUE!</v>
      </c>
      <c r="G474" s="3" t="e">
        <f t="shared" si="5"/>
        <v>#VALUE!</v>
      </c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3">
        <v>473</v>
      </c>
      <c r="E475" s="8" t="e">
        <f t="shared" si="3"/>
        <v>#VALUE!</v>
      </c>
      <c r="F475" s="3" t="e">
        <f t="shared" si="4"/>
        <v>#VALUE!</v>
      </c>
      <c r="G475" s="3" t="e">
        <f t="shared" si="5"/>
        <v>#VALUE!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3">
        <v>474</v>
      </c>
      <c r="E476" s="8" t="e">
        <f t="shared" si="3"/>
        <v>#VALUE!</v>
      </c>
      <c r="F476" s="3" t="e">
        <f t="shared" si="4"/>
        <v>#VALUE!</v>
      </c>
      <c r="G476" s="3" t="e">
        <f t="shared" si="5"/>
        <v>#VALUE!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3">
        <v>475</v>
      </c>
      <c r="E477" s="8" t="e">
        <f t="shared" si="3"/>
        <v>#VALUE!</v>
      </c>
      <c r="F477" s="3" t="e">
        <f t="shared" si="4"/>
        <v>#VALUE!</v>
      </c>
      <c r="G477" s="3" t="e">
        <f t="shared" si="5"/>
        <v>#VALUE!</v>
      </c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3">
        <v>476</v>
      </c>
      <c r="E478" s="8" t="e">
        <f t="shared" si="3"/>
        <v>#VALUE!</v>
      </c>
      <c r="F478" s="3" t="e">
        <f t="shared" si="4"/>
        <v>#VALUE!</v>
      </c>
      <c r="G478" s="3" t="e">
        <f t="shared" si="5"/>
        <v>#VALUE!</v>
      </c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3">
        <v>477</v>
      </c>
      <c r="E479" s="8" t="e">
        <f t="shared" si="3"/>
        <v>#VALUE!</v>
      </c>
      <c r="F479" s="3" t="e">
        <f t="shared" si="4"/>
        <v>#VALUE!</v>
      </c>
      <c r="G479" s="3" t="e">
        <f t="shared" si="5"/>
        <v>#VALUE!</v>
      </c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3">
        <v>478</v>
      </c>
      <c r="E480" s="8" t="e">
        <f t="shared" si="3"/>
        <v>#VALUE!</v>
      </c>
      <c r="F480" s="3" t="e">
        <f t="shared" si="4"/>
        <v>#VALUE!</v>
      </c>
      <c r="G480" s="3" t="e">
        <f t="shared" si="5"/>
        <v>#VALUE!</v>
      </c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3">
        <v>479</v>
      </c>
      <c r="E481" s="8" t="e">
        <f t="shared" si="3"/>
        <v>#VALUE!</v>
      </c>
      <c r="F481" s="3" t="e">
        <f t="shared" si="4"/>
        <v>#VALUE!</v>
      </c>
      <c r="G481" s="3" t="e">
        <f t="shared" si="5"/>
        <v>#VALUE!</v>
      </c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3">
        <v>480</v>
      </c>
      <c r="E482" s="8" t="e">
        <f t="shared" si="3"/>
        <v>#VALUE!</v>
      </c>
      <c r="F482" s="3" t="e">
        <f t="shared" si="4"/>
        <v>#VALUE!</v>
      </c>
      <c r="G482" s="3" t="e">
        <f t="shared" si="5"/>
        <v>#VALUE!</v>
      </c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3">
        <v>481</v>
      </c>
      <c r="E483" s="8" t="e">
        <f t="shared" si="3"/>
        <v>#VALUE!</v>
      </c>
      <c r="F483" s="3" t="e">
        <f t="shared" si="4"/>
        <v>#VALUE!</v>
      </c>
      <c r="G483" s="3" t="e">
        <f t="shared" si="5"/>
        <v>#VALUE!</v>
      </c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3">
        <v>482</v>
      </c>
      <c r="E484" s="8" t="e">
        <f t="shared" si="3"/>
        <v>#VALUE!</v>
      </c>
      <c r="F484" s="3" t="e">
        <f t="shared" si="4"/>
        <v>#VALUE!</v>
      </c>
      <c r="G484" s="3" t="e">
        <f t="shared" si="5"/>
        <v>#VALUE!</v>
      </c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3">
        <v>483</v>
      </c>
      <c r="E485" s="8" t="e">
        <f t="shared" si="3"/>
        <v>#VALUE!</v>
      </c>
      <c r="F485" s="3" t="e">
        <f t="shared" si="4"/>
        <v>#VALUE!</v>
      </c>
      <c r="G485" s="3" t="e">
        <f t="shared" si="5"/>
        <v>#VALUE!</v>
      </c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3">
        <v>484</v>
      </c>
      <c r="E486" s="8" t="e">
        <f t="shared" si="3"/>
        <v>#VALUE!</v>
      </c>
      <c r="F486" s="3" t="e">
        <f t="shared" si="4"/>
        <v>#VALUE!</v>
      </c>
      <c r="G486" s="3" t="e">
        <f t="shared" si="5"/>
        <v>#VALUE!</v>
      </c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3">
        <v>485</v>
      </c>
      <c r="E487" s="8" t="e">
        <f t="shared" si="3"/>
        <v>#VALUE!</v>
      </c>
      <c r="F487" s="3" t="e">
        <f t="shared" si="4"/>
        <v>#VALUE!</v>
      </c>
      <c r="G487" s="3" t="e">
        <f t="shared" si="5"/>
        <v>#VALUE!</v>
      </c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3">
        <v>486</v>
      </c>
      <c r="E488" s="8" t="e">
        <f t="shared" si="3"/>
        <v>#VALUE!</v>
      </c>
      <c r="F488" s="3" t="e">
        <f t="shared" si="4"/>
        <v>#VALUE!</v>
      </c>
      <c r="G488" s="3" t="e">
        <f t="shared" si="5"/>
        <v>#VALUE!</v>
      </c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3">
        <v>487</v>
      </c>
      <c r="E489" s="8" t="e">
        <f t="shared" si="3"/>
        <v>#VALUE!</v>
      </c>
      <c r="F489" s="3" t="e">
        <f t="shared" si="4"/>
        <v>#VALUE!</v>
      </c>
      <c r="G489" s="3" t="e">
        <f t="shared" si="5"/>
        <v>#VALUE!</v>
      </c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3">
        <v>488</v>
      </c>
      <c r="E490" s="8" t="e">
        <f t="shared" si="3"/>
        <v>#VALUE!</v>
      </c>
      <c r="F490" s="3" t="e">
        <f t="shared" si="4"/>
        <v>#VALUE!</v>
      </c>
      <c r="G490" s="3" t="e">
        <f t="shared" si="5"/>
        <v>#VALUE!</v>
      </c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3">
        <v>489</v>
      </c>
      <c r="E491" s="8" t="e">
        <f t="shared" si="3"/>
        <v>#VALUE!</v>
      </c>
      <c r="F491" s="3" t="e">
        <f t="shared" si="4"/>
        <v>#VALUE!</v>
      </c>
      <c r="G491" s="3" t="e">
        <f t="shared" si="5"/>
        <v>#VALUE!</v>
      </c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3">
        <v>490</v>
      </c>
      <c r="E492" s="8" t="e">
        <f t="shared" si="3"/>
        <v>#VALUE!</v>
      </c>
      <c r="F492" s="3" t="e">
        <f t="shared" si="4"/>
        <v>#VALUE!</v>
      </c>
      <c r="G492" s="3" t="e">
        <f t="shared" si="5"/>
        <v>#VALUE!</v>
      </c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3">
        <v>491</v>
      </c>
      <c r="E493" s="8" t="e">
        <f t="shared" si="3"/>
        <v>#VALUE!</v>
      </c>
      <c r="F493" s="3" t="e">
        <f t="shared" si="4"/>
        <v>#VALUE!</v>
      </c>
      <c r="G493" s="3" t="e">
        <f t="shared" si="5"/>
        <v>#VALUE!</v>
      </c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3">
        <v>492</v>
      </c>
      <c r="E494" s="8" t="e">
        <f t="shared" si="3"/>
        <v>#VALUE!</v>
      </c>
      <c r="F494" s="3" t="e">
        <f t="shared" si="4"/>
        <v>#VALUE!</v>
      </c>
      <c r="G494" s="3" t="e">
        <f t="shared" si="5"/>
        <v>#VALUE!</v>
      </c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3">
        <v>493</v>
      </c>
      <c r="E495" s="8" t="e">
        <f t="shared" si="3"/>
        <v>#VALUE!</v>
      </c>
      <c r="F495" s="3" t="e">
        <f t="shared" si="4"/>
        <v>#VALUE!</v>
      </c>
      <c r="G495" s="3" t="e">
        <f t="shared" si="5"/>
        <v>#VALUE!</v>
      </c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3">
        <v>494</v>
      </c>
      <c r="E496" s="8" t="e">
        <f t="shared" si="3"/>
        <v>#VALUE!</v>
      </c>
      <c r="F496" s="3" t="e">
        <f t="shared" si="4"/>
        <v>#VALUE!</v>
      </c>
      <c r="G496" s="3" t="e">
        <f t="shared" si="5"/>
        <v>#VALUE!</v>
      </c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3">
        <v>495</v>
      </c>
      <c r="E497" s="8" t="e">
        <f t="shared" si="3"/>
        <v>#VALUE!</v>
      </c>
      <c r="F497" s="3" t="e">
        <f t="shared" si="4"/>
        <v>#VALUE!</v>
      </c>
      <c r="G497" s="3" t="e">
        <f t="shared" si="5"/>
        <v>#VALUE!</v>
      </c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3">
        <v>496</v>
      </c>
      <c r="E498" s="8" t="e">
        <f t="shared" si="3"/>
        <v>#VALUE!</v>
      </c>
      <c r="F498" s="3" t="e">
        <f t="shared" si="4"/>
        <v>#VALUE!</v>
      </c>
      <c r="G498" s="3" t="e">
        <f t="shared" si="5"/>
        <v>#VALUE!</v>
      </c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3">
        <v>497</v>
      </c>
      <c r="E499" s="8" t="e">
        <f t="shared" si="3"/>
        <v>#VALUE!</v>
      </c>
      <c r="F499" s="3" t="e">
        <f t="shared" si="4"/>
        <v>#VALUE!</v>
      </c>
      <c r="G499" s="3" t="e">
        <f t="shared" si="5"/>
        <v>#VALUE!</v>
      </c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3">
        <v>498</v>
      </c>
      <c r="E500" s="8" t="e">
        <f t="shared" si="3"/>
        <v>#VALUE!</v>
      </c>
      <c r="F500" s="3" t="e">
        <f t="shared" si="4"/>
        <v>#VALUE!</v>
      </c>
      <c r="G500" s="3" t="e">
        <f t="shared" si="5"/>
        <v>#VALUE!</v>
      </c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3">
        <v>499</v>
      </c>
      <c r="E501" s="8" t="e">
        <f t="shared" si="3"/>
        <v>#VALUE!</v>
      </c>
      <c r="F501" s="3" t="e">
        <f t="shared" si="4"/>
        <v>#VALUE!</v>
      </c>
      <c r="G501" s="3" t="e">
        <f t="shared" si="5"/>
        <v>#VALUE!</v>
      </c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3">
        <v>500</v>
      </c>
      <c r="E502" s="8" t="e">
        <f t="shared" si="3"/>
        <v>#VALUE!</v>
      </c>
      <c r="F502" s="3" t="e">
        <f t="shared" si="4"/>
        <v>#VALUE!</v>
      </c>
      <c r="G502" s="3" t="e">
        <f t="shared" si="5"/>
        <v>#VALUE!</v>
      </c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3">
        <v>501</v>
      </c>
      <c r="E503" s="8" t="e">
        <f t="shared" si="3"/>
        <v>#VALUE!</v>
      </c>
      <c r="F503" s="3" t="e">
        <f t="shared" si="4"/>
        <v>#VALUE!</v>
      </c>
      <c r="G503" s="3" t="e">
        <f t="shared" si="5"/>
        <v>#VALUE!</v>
      </c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3">
        <v>502</v>
      </c>
      <c r="E504" s="8" t="e">
        <f t="shared" si="3"/>
        <v>#VALUE!</v>
      </c>
      <c r="F504" s="3" t="e">
        <f t="shared" si="4"/>
        <v>#VALUE!</v>
      </c>
      <c r="G504" s="3" t="e">
        <f t="shared" si="5"/>
        <v>#VALUE!</v>
      </c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3">
        <v>503</v>
      </c>
      <c r="E505" s="8" t="e">
        <f t="shared" si="3"/>
        <v>#VALUE!</v>
      </c>
      <c r="F505" s="3" t="e">
        <f t="shared" si="4"/>
        <v>#VALUE!</v>
      </c>
      <c r="G505" s="3" t="e">
        <f t="shared" si="5"/>
        <v>#VALUE!</v>
      </c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3">
        <v>504</v>
      </c>
      <c r="E506" s="8" t="e">
        <f t="shared" si="3"/>
        <v>#VALUE!</v>
      </c>
      <c r="F506" s="3" t="e">
        <f t="shared" si="4"/>
        <v>#VALUE!</v>
      </c>
      <c r="G506" s="3" t="e">
        <f t="shared" si="5"/>
        <v>#VALUE!</v>
      </c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3">
        <v>505</v>
      </c>
      <c r="E507" s="8" t="e">
        <f t="shared" si="3"/>
        <v>#VALUE!</v>
      </c>
      <c r="F507" s="3" t="e">
        <f t="shared" si="4"/>
        <v>#VALUE!</v>
      </c>
      <c r="G507" s="3" t="e">
        <f t="shared" si="5"/>
        <v>#VALUE!</v>
      </c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3">
        <v>506</v>
      </c>
      <c r="E508" s="8" t="e">
        <f t="shared" si="3"/>
        <v>#VALUE!</v>
      </c>
      <c r="F508" s="3" t="e">
        <f t="shared" si="4"/>
        <v>#VALUE!</v>
      </c>
      <c r="G508" s="3" t="e">
        <f t="shared" si="5"/>
        <v>#VALUE!</v>
      </c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3">
        <v>507</v>
      </c>
      <c r="E509" s="8" t="e">
        <f t="shared" si="3"/>
        <v>#VALUE!</v>
      </c>
      <c r="F509" s="3" t="e">
        <f t="shared" si="4"/>
        <v>#VALUE!</v>
      </c>
      <c r="G509" s="3" t="e">
        <f t="shared" si="5"/>
        <v>#VALUE!</v>
      </c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3">
        <v>508</v>
      </c>
      <c r="E510" s="8" t="e">
        <f t="shared" si="3"/>
        <v>#VALUE!</v>
      </c>
      <c r="F510" s="3" t="e">
        <f t="shared" si="4"/>
        <v>#VALUE!</v>
      </c>
      <c r="G510" s="3" t="e">
        <f t="shared" si="5"/>
        <v>#VALUE!</v>
      </c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3">
        <v>509</v>
      </c>
      <c r="E511" s="8" t="e">
        <f t="shared" si="3"/>
        <v>#VALUE!</v>
      </c>
      <c r="F511" s="3" t="e">
        <f t="shared" si="4"/>
        <v>#VALUE!</v>
      </c>
      <c r="G511" s="3" t="e">
        <f t="shared" si="5"/>
        <v>#VALUE!</v>
      </c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3">
        <v>510</v>
      </c>
      <c r="E512" s="8" t="e">
        <f t="shared" si="3"/>
        <v>#VALUE!</v>
      </c>
      <c r="F512" s="3" t="e">
        <f t="shared" si="4"/>
        <v>#VALUE!</v>
      </c>
      <c r="G512" s="3" t="e">
        <f t="shared" si="5"/>
        <v>#VALUE!</v>
      </c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3">
        <v>511</v>
      </c>
      <c r="E513" s="8" t="e">
        <f t="shared" ref="E513:E629" si="6">LEFT(A513, SEARCH(" ",A513,1)-1)</f>
        <v>#VALUE!</v>
      </c>
      <c r="F513" s="3" t="e">
        <f t="shared" ref="F513:F629" si="7">RIGHT(A513,LEN(A513)-SEARCH(" ",A513,1))</f>
        <v>#VALUE!</v>
      </c>
      <c r="G513" s="3" t="e">
        <f t="shared" ref="G513:G629" si="8">F513&amp;" "&amp;E513</f>
        <v>#VALUE!</v>
      </c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3">
        <v>512</v>
      </c>
      <c r="E514" s="8" t="e">
        <f t="shared" si="6"/>
        <v>#VALUE!</v>
      </c>
      <c r="F514" s="3" t="e">
        <f t="shared" si="7"/>
        <v>#VALUE!</v>
      </c>
      <c r="G514" s="3" t="e">
        <f t="shared" si="8"/>
        <v>#VALUE!</v>
      </c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3">
        <v>513</v>
      </c>
      <c r="E515" s="8" t="e">
        <f t="shared" si="6"/>
        <v>#VALUE!</v>
      </c>
      <c r="F515" s="3" t="e">
        <f t="shared" si="7"/>
        <v>#VALUE!</v>
      </c>
      <c r="G515" s="3" t="e">
        <f t="shared" si="8"/>
        <v>#VALUE!</v>
      </c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3">
        <v>514</v>
      </c>
      <c r="E516" s="8" t="e">
        <f t="shared" si="6"/>
        <v>#VALUE!</v>
      </c>
      <c r="F516" s="3" t="e">
        <f t="shared" si="7"/>
        <v>#VALUE!</v>
      </c>
      <c r="G516" s="3" t="e">
        <f t="shared" si="8"/>
        <v>#VALUE!</v>
      </c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3">
        <v>515</v>
      </c>
      <c r="E517" s="8" t="e">
        <f t="shared" si="6"/>
        <v>#VALUE!</v>
      </c>
      <c r="F517" s="3" t="e">
        <f t="shared" si="7"/>
        <v>#VALUE!</v>
      </c>
      <c r="G517" s="3" t="e">
        <f t="shared" si="8"/>
        <v>#VALUE!</v>
      </c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3">
        <v>516</v>
      </c>
      <c r="E518" s="8" t="e">
        <f t="shared" si="6"/>
        <v>#VALUE!</v>
      </c>
      <c r="F518" s="3" t="e">
        <f t="shared" si="7"/>
        <v>#VALUE!</v>
      </c>
      <c r="G518" s="3" t="e">
        <f t="shared" si="8"/>
        <v>#VALUE!</v>
      </c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3">
        <v>517</v>
      </c>
      <c r="E519" s="8" t="e">
        <f t="shared" si="6"/>
        <v>#VALUE!</v>
      </c>
      <c r="F519" s="3" t="e">
        <f t="shared" si="7"/>
        <v>#VALUE!</v>
      </c>
      <c r="G519" s="3" t="e">
        <f t="shared" si="8"/>
        <v>#VALUE!</v>
      </c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3">
        <v>518</v>
      </c>
      <c r="E520" s="8" t="e">
        <f t="shared" si="6"/>
        <v>#VALUE!</v>
      </c>
      <c r="F520" s="3" t="e">
        <f t="shared" si="7"/>
        <v>#VALUE!</v>
      </c>
      <c r="G520" s="3" t="e">
        <f t="shared" si="8"/>
        <v>#VALUE!</v>
      </c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3">
        <v>519</v>
      </c>
      <c r="E521" s="8" t="e">
        <f t="shared" si="6"/>
        <v>#VALUE!</v>
      </c>
      <c r="F521" s="3" t="e">
        <f t="shared" si="7"/>
        <v>#VALUE!</v>
      </c>
      <c r="G521" s="3" t="e">
        <f t="shared" si="8"/>
        <v>#VALUE!</v>
      </c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3">
        <v>520</v>
      </c>
      <c r="E522" s="8" t="e">
        <f t="shared" si="6"/>
        <v>#VALUE!</v>
      </c>
      <c r="F522" s="3" t="e">
        <f t="shared" si="7"/>
        <v>#VALUE!</v>
      </c>
      <c r="G522" s="3" t="e">
        <f t="shared" si="8"/>
        <v>#VALUE!</v>
      </c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3">
        <v>521</v>
      </c>
      <c r="E523" s="8" t="e">
        <f t="shared" si="6"/>
        <v>#VALUE!</v>
      </c>
      <c r="F523" s="3" t="e">
        <f t="shared" si="7"/>
        <v>#VALUE!</v>
      </c>
      <c r="G523" s="3" t="e">
        <f t="shared" si="8"/>
        <v>#VALUE!</v>
      </c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3">
        <v>522</v>
      </c>
      <c r="E524" s="8" t="e">
        <f t="shared" si="6"/>
        <v>#VALUE!</v>
      </c>
      <c r="F524" s="3" t="e">
        <f t="shared" si="7"/>
        <v>#VALUE!</v>
      </c>
      <c r="G524" s="3" t="e">
        <f t="shared" si="8"/>
        <v>#VALUE!</v>
      </c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3">
        <v>523</v>
      </c>
      <c r="E525" s="8" t="e">
        <f t="shared" si="6"/>
        <v>#VALUE!</v>
      </c>
      <c r="F525" s="3" t="e">
        <f t="shared" si="7"/>
        <v>#VALUE!</v>
      </c>
      <c r="G525" s="3" t="e">
        <f t="shared" si="8"/>
        <v>#VALUE!</v>
      </c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3">
        <v>524</v>
      </c>
      <c r="E526" s="8" t="e">
        <f t="shared" si="6"/>
        <v>#VALUE!</v>
      </c>
      <c r="F526" s="3" t="e">
        <f t="shared" si="7"/>
        <v>#VALUE!</v>
      </c>
      <c r="G526" s="3" t="e">
        <f t="shared" si="8"/>
        <v>#VALUE!</v>
      </c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3">
        <v>525</v>
      </c>
      <c r="E527" s="8" t="e">
        <f t="shared" si="6"/>
        <v>#VALUE!</v>
      </c>
      <c r="F527" s="3" t="e">
        <f t="shared" si="7"/>
        <v>#VALUE!</v>
      </c>
      <c r="G527" s="3" t="e">
        <f t="shared" si="8"/>
        <v>#VALUE!</v>
      </c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3">
        <v>526</v>
      </c>
      <c r="E528" s="8" t="e">
        <f t="shared" si="6"/>
        <v>#VALUE!</v>
      </c>
      <c r="F528" s="3" t="e">
        <f t="shared" si="7"/>
        <v>#VALUE!</v>
      </c>
      <c r="G528" s="3" t="e">
        <f t="shared" si="8"/>
        <v>#VALUE!</v>
      </c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3">
        <v>527</v>
      </c>
      <c r="E529" s="8" t="e">
        <f t="shared" si="6"/>
        <v>#VALUE!</v>
      </c>
      <c r="F529" s="3" t="e">
        <f t="shared" si="7"/>
        <v>#VALUE!</v>
      </c>
      <c r="G529" s="3" t="e">
        <f t="shared" si="8"/>
        <v>#VALUE!</v>
      </c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3">
        <v>528</v>
      </c>
      <c r="E530" s="8" t="e">
        <f t="shared" si="6"/>
        <v>#VALUE!</v>
      </c>
      <c r="F530" s="3" t="e">
        <f t="shared" si="7"/>
        <v>#VALUE!</v>
      </c>
      <c r="G530" s="3" t="e">
        <f t="shared" si="8"/>
        <v>#VALUE!</v>
      </c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3">
        <v>529</v>
      </c>
      <c r="E531" s="8" t="e">
        <f t="shared" si="6"/>
        <v>#VALUE!</v>
      </c>
      <c r="F531" s="3" t="e">
        <f t="shared" si="7"/>
        <v>#VALUE!</v>
      </c>
      <c r="G531" s="3" t="e">
        <f t="shared" si="8"/>
        <v>#VALUE!</v>
      </c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3">
        <v>530</v>
      </c>
      <c r="E532" s="8" t="e">
        <f t="shared" si="6"/>
        <v>#VALUE!</v>
      </c>
      <c r="F532" s="3" t="e">
        <f t="shared" si="7"/>
        <v>#VALUE!</v>
      </c>
      <c r="G532" s="3" t="e">
        <f t="shared" si="8"/>
        <v>#VALUE!</v>
      </c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3">
        <v>531</v>
      </c>
      <c r="E533" s="8" t="e">
        <f t="shared" si="6"/>
        <v>#VALUE!</v>
      </c>
      <c r="F533" s="3" t="e">
        <f t="shared" si="7"/>
        <v>#VALUE!</v>
      </c>
      <c r="G533" s="3" t="e">
        <f t="shared" si="8"/>
        <v>#VALUE!</v>
      </c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3">
        <v>532</v>
      </c>
      <c r="E534" s="8" t="e">
        <f t="shared" si="6"/>
        <v>#VALUE!</v>
      </c>
      <c r="F534" s="3" t="e">
        <f t="shared" si="7"/>
        <v>#VALUE!</v>
      </c>
      <c r="G534" s="3" t="e">
        <f t="shared" si="8"/>
        <v>#VALUE!</v>
      </c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3">
        <v>533</v>
      </c>
      <c r="E535" s="8" t="e">
        <f t="shared" si="6"/>
        <v>#VALUE!</v>
      </c>
      <c r="F535" s="3" t="e">
        <f t="shared" si="7"/>
        <v>#VALUE!</v>
      </c>
      <c r="G535" s="3" t="e">
        <f t="shared" si="8"/>
        <v>#VALUE!</v>
      </c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3">
        <v>534</v>
      </c>
      <c r="E536" s="8" t="e">
        <f t="shared" si="6"/>
        <v>#VALUE!</v>
      </c>
      <c r="F536" s="3" t="e">
        <f t="shared" si="7"/>
        <v>#VALUE!</v>
      </c>
      <c r="G536" s="3" t="e">
        <f t="shared" si="8"/>
        <v>#VALUE!</v>
      </c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3">
        <v>535</v>
      </c>
      <c r="E537" s="8" t="e">
        <f t="shared" si="6"/>
        <v>#VALUE!</v>
      </c>
      <c r="F537" s="3" t="e">
        <f t="shared" si="7"/>
        <v>#VALUE!</v>
      </c>
      <c r="G537" s="3" t="e">
        <f t="shared" si="8"/>
        <v>#VALUE!</v>
      </c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3">
        <v>536</v>
      </c>
      <c r="E538" s="8" t="e">
        <f t="shared" si="6"/>
        <v>#VALUE!</v>
      </c>
      <c r="F538" s="3" t="e">
        <f t="shared" si="7"/>
        <v>#VALUE!</v>
      </c>
      <c r="G538" s="3" t="e">
        <f t="shared" si="8"/>
        <v>#VALUE!</v>
      </c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3">
        <v>537</v>
      </c>
      <c r="E539" s="8" t="e">
        <f t="shared" si="6"/>
        <v>#VALUE!</v>
      </c>
      <c r="F539" s="3" t="e">
        <f t="shared" si="7"/>
        <v>#VALUE!</v>
      </c>
      <c r="G539" s="3" t="e">
        <f t="shared" si="8"/>
        <v>#VALUE!</v>
      </c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3">
        <v>538</v>
      </c>
      <c r="E540" s="8" t="e">
        <f t="shared" si="6"/>
        <v>#VALUE!</v>
      </c>
      <c r="F540" s="3" t="e">
        <f t="shared" si="7"/>
        <v>#VALUE!</v>
      </c>
      <c r="G540" s="3" t="e">
        <f t="shared" si="8"/>
        <v>#VALUE!</v>
      </c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3">
        <v>539</v>
      </c>
      <c r="E541" s="8" t="e">
        <f t="shared" si="6"/>
        <v>#VALUE!</v>
      </c>
      <c r="F541" s="3" t="e">
        <f t="shared" si="7"/>
        <v>#VALUE!</v>
      </c>
      <c r="G541" s="3" t="e">
        <f t="shared" si="8"/>
        <v>#VALUE!</v>
      </c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3">
        <v>540</v>
      </c>
      <c r="E542" s="8" t="e">
        <f t="shared" si="6"/>
        <v>#VALUE!</v>
      </c>
      <c r="F542" s="3" t="e">
        <f t="shared" si="7"/>
        <v>#VALUE!</v>
      </c>
      <c r="G542" s="3" t="e">
        <f t="shared" si="8"/>
        <v>#VALUE!</v>
      </c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3">
        <v>541</v>
      </c>
      <c r="E543" s="8" t="e">
        <f t="shared" si="6"/>
        <v>#VALUE!</v>
      </c>
      <c r="F543" s="3" t="e">
        <f t="shared" si="7"/>
        <v>#VALUE!</v>
      </c>
      <c r="G543" s="3" t="e">
        <f t="shared" si="8"/>
        <v>#VALUE!</v>
      </c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3">
        <v>542</v>
      </c>
      <c r="E544" s="8" t="e">
        <f t="shared" si="6"/>
        <v>#VALUE!</v>
      </c>
      <c r="F544" s="3" t="e">
        <f t="shared" si="7"/>
        <v>#VALUE!</v>
      </c>
      <c r="G544" s="3" t="e">
        <f t="shared" si="8"/>
        <v>#VALUE!</v>
      </c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3">
        <v>543</v>
      </c>
      <c r="E545" s="8" t="e">
        <f t="shared" si="6"/>
        <v>#VALUE!</v>
      </c>
      <c r="F545" s="3" t="e">
        <f t="shared" si="7"/>
        <v>#VALUE!</v>
      </c>
      <c r="G545" s="3" t="e">
        <f t="shared" si="8"/>
        <v>#VALUE!</v>
      </c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3">
        <v>544</v>
      </c>
      <c r="E546" s="8" t="e">
        <f t="shared" si="6"/>
        <v>#VALUE!</v>
      </c>
      <c r="F546" s="3" t="e">
        <f t="shared" si="7"/>
        <v>#VALUE!</v>
      </c>
      <c r="G546" s="3" t="e">
        <f t="shared" si="8"/>
        <v>#VALUE!</v>
      </c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3">
        <v>545</v>
      </c>
      <c r="E547" s="8" t="e">
        <f t="shared" si="6"/>
        <v>#VALUE!</v>
      </c>
      <c r="F547" s="3" t="e">
        <f t="shared" si="7"/>
        <v>#VALUE!</v>
      </c>
      <c r="G547" s="3" t="e">
        <f t="shared" si="8"/>
        <v>#VALUE!</v>
      </c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3">
        <v>546</v>
      </c>
      <c r="E548" s="8" t="e">
        <f t="shared" si="6"/>
        <v>#VALUE!</v>
      </c>
      <c r="F548" s="3" t="e">
        <f t="shared" si="7"/>
        <v>#VALUE!</v>
      </c>
      <c r="G548" s="3" t="e">
        <f t="shared" si="8"/>
        <v>#VALUE!</v>
      </c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3">
        <v>547</v>
      </c>
      <c r="E549" s="8" t="e">
        <f t="shared" si="6"/>
        <v>#VALUE!</v>
      </c>
      <c r="F549" s="3" t="e">
        <f t="shared" si="7"/>
        <v>#VALUE!</v>
      </c>
      <c r="G549" s="3" t="e">
        <f t="shared" si="8"/>
        <v>#VALUE!</v>
      </c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3">
        <v>548</v>
      </c>
      <c r="E550" s="8" t="e">
        <f t="shared" si="6"/>
        <v>#VALUE!</v>
      </c>
      <c r="F550" s="3" t="e">
        <f t="shared" si="7"/>
        <v>#VALUE!</v>
      </c>
      <c r="G550" s="3" t="e">
        <f t="shared" si="8"/>
        <v>#VALUE!</v>
      </c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3">
        <v>549</v>
      </c>
      <c r="E551" s="8" t="e">
        <f t="shared" si="6"/>
        <v>#VALUE!</v>
      </c>
      <c r="F551" s="3" t="e">
        <f t="shared" si="7"/>
        <v>#VALUE!</v>
      </c>
      <c r="G551" s="3" t="e">
        <f t="shared" si="8"/>
        <v>#VALUE!</v>
      </c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3">
        <v>550</v>
      </c>
      <c r="E552" s="8" t="e">
        <f t="shared" si="6"/>
        <v>#VALUE!</v>
      </c>
      <c r="F552" s="3" t="e">
        <f t="shared" si="7"/>
        <v>#VALUE!</v>
      </c>
      <c r="G552" s="3" t="e">
        <f t="shared" si="8"/>
        <v>#VALUE!</v>
      </c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3">
        <v>551</v>
      </c>
      <c r="E553" s="8" t="e">
        <f t="shared" si="6"/>
        <v>#VALUE!</v>
      </c>
      <c r="F553" s="3" t="e">
        <f t="shared" si="7"/>
        <v>#VALUE!</v>
      </c>
      <c r="G553" s="3" t="e">
        <f t="shared" si="8"/>
        <v>#VALUE!</v>
      </c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3">
        <v>552</v>
      </c>
      <c r="E554" s="8" t="e">
        <f t="shared" si="6"/>
        <v>#VALUE!</v>
      </c>
      <c r="F554" s="3" t="e">
        <f t="shared" si="7"/>
        <v>#VALUE!</v>
      </c>
      <c r="G554" s="3" t="e">
        <f t="shared" si="8"/>
        <v>#VALUE!</v>
      </c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3">
        <v>553</v>
      </c>
      <c r="E555" s="8" t="e">
        <f t="shared" si="6"/>
        <v>#VALUE!</v>
      </c>
      <c r="F555" s="3" t="e">
        <f t="shared" si="7"/>
        <v>#VALUE!</v>
      </c>
      <c r="G555" s="3" t="e">
        <f t="shared" si="8"/>
        <v>#VALUE!</v>
      </c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3">
        <v>554</v>
      </c>
      <c r="E556" s="8" t="e">
        <f t="shared" si="6"/>
        <v>#VALUE!</v>
      </c>
      <c r="F556" s="3" t="e">
        <f t="shared" si="7"/>
        <v>#VALUE!</v>
      </c>
      <c r="G556" s="3" t="e">
        <f t="shared" si="8"/>
        <v>#VALUE!</v>
      </c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3">
        <v>555</v>
      </c>
      <c r="E557" s="8" t="e">
        <f t="shared" si="6"/>
        <v>#VALUE!</v>
      </c>
      <c r="F557" s="3" t="e">
        <f t="shared" si="7"/>
        <v>#VALUE!</v>
      </c>
      <c r="G557" s="3" t="e">
        <f t="shared" si="8"/>
        <v>#VALUE!</v>
      </c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3">
        <v>556</v>
      </c>
      <c r="E558" s="8" t="e">
        <f t="shared" si="6"/>
        <v>#VALUE!</v>
      </c>
      <c r="F558" s="3" t="e">
        <f t="shared" si="7"/>
        <v>#VALUE!</v>
      </c>
      <c r="G558" s="3" t="e">
        <f t="shared" si="8"/>
        <v>#VALUE!</v>
      </c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3">
        <v>557</v>
      </c>
      <c r="E559" s="8" t="e">
        <f t="shared" si="6"/>
        <v>#VALUE!</v>
      </c>
      <c r="F559" s="3" t="e">
        <f t="shared" si="7"/>
        <v>#VALUE!</v>
      </c>
      <c r="G559" s="3" t="e">
        <f t="shared" si="8"/>
        <v>#VALUE!</v>
      </c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3">
        <v>558</v>
      </c>
      <c r="E560" s="8" t="e">
        <f t="shared" si="6"/>
        <v>#VALUE!</v>
      </c>
      <c r="F560" s="3" t="e">
        <f t="shared" si="7"/>
        <v>#VALUE!</v>
      </c>
      <c r="G560" s="3" t="e">
        <f t="shared" si="8"/>
        <v>#VALUE!</v>
      </c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3">
        <v>559</v>
      </c>
      <c r="E561" s="8" t="e">
        <f t="shared" si="6"/>
        <v>#VALUE!</v>
      </c>
      <c r="F561" s="3" t="e">
        <f t="shared" si="7"/>
        <v>#VALUE!</v>
      </c>
      <c r="G561" s="3" t="e">
        <f t="shared" si="8"/>
        <v>#VALUE!</v>
      </c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3">
        <v>560</v>
      </c>
      <c r="E562" s="8" t="e">
        <f t="shared" si="6"/>
        <v>#VALUE!</v>
      </c>
      <c r="F562" s="3" t="e">
        <f t="shared" si="7"/>
        <v>#VALUE!</v>
      </c>
      <c r="G562" s="3" t="e">
        <f t="shared" si="8"/>
        <v>#VALUE!</v>
      </c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3">
        <v>561</v>
      </c>
      <c r="E563" s="8" t="e">
        <f t="shared" si="6"/>
        <v>#VALUE!</v>
      </c>
      <c r="F563" s="3" t="e">
        <f t="shared" si="7"/>
        <v>#VALUE!</v>
      </c>
      <c r="G563" s="3" t="e">
        <f t="shared" si="8"/>
        <v>#VALUE!</v>
      </c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3">
        <v>562</v>
      </c>
      <c r="E564" s="8" t="e">
        <f t="shared" si="6"/>
        <v>#VALUE!</v>
      </c>
      <c r="F564" s="3" t="e">
        <f t="shared" si="7"/>
        <v>#VALUE!</v>
      </c>
      <c r="G564" s="3" t="e">
        <f t="shared" si="8"/>
        <v>#VALUE!</v>
      </c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3">
        <v>563</v>
      </c>
      <c r="E565" s="8" t="e">
        <f t="shared" si="6"/>
        <v>#VALUE!</v>
      </c>
      <c r="F565" s="3" t="e">
        <f t="shared" si="7"/>
        <v>#VALUE!</v>
      </c>
      <c r="G565" s="3" t="e">
        <f t="shared" si="8"/>
        <v>#VALUE!</v>
      </c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3">
        <v>564</v>
      </c>
      <c r="E566" s="8" t="e">
        <f t="shared" si="6"/>
        <v>#VALUE!</v>
      </c>
      <c r="F566" s="3" t="e">
        <f t="shared" si="7"/>
        <v>#VALUE!</v>
      </c>
      <c r="G566" s="3" t="e">
        <f t="shared" si="8"/>
        <v>#VALUE!</v>
      </c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3">
        <v>565</v>
      </c>
      <c r="E567" s="8" t="e">
        <f t="shared" si="6"/>
        <v>#VALUE!</v>
      </c>
      <c r="F567" s="3" t="e">
        <f t="shared" si="7"/>
        <v>#VALUE!</v>
      </c>
      <c r="G567" s="3" t="e">
        <f t="shared" si="8"/>
        <v>#VALUE!</v>
      </c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3">
        <v>566</v>
      </c>
      <c r="E568" s="8" t="e">
        <f t="shared" si="6"/>
        <v>#VALUE!</v>
      </c>
      <c r="F568" s="3" t="e">
        <f t="shared" si="7"/>
        <v>#VALUE!</v>
      </c>
      <c r="G568" s="3" t="e">
        <f t="shared" si="8"/>
        <v>#VALUE!</v>
      </c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3">
        <v>567</v>
      </c>
      <c r="E569" s="8" t="e">
        <f t="shared" si="6"/>
        <v>#VALUE!</v>
      </c>
      <c r="F569" s="3" t="e">
        <f t="shared" si="7"/>
        <v>#VALUE!</v>
      </c>
      <c r="G569" s="3" t="e">
        <f t="shared" si="8"/>
        <v>#VALUE!</v>
      </c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3">
        <v>568</v>
      </c>
      <c r="E570" s="8" t="e">
        <f t="shared" si="6"/>
        <v>#VALUE!</v>
      </c>
      <c r="F570" s="3" t="e">
        <f t="shared" si="7"/>
        <v>#VALUE!</v>
      </c>
      <c r="G570" s="3" t="e">
        <f t="shared" si="8"/>
        <v>#VALUE!</v>
      </c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3">
        <v>569</v>
      </c>
      <c r="E571" s="8" t="e">
        <f t="shared" si="6"/>
        <v>#VALUE!</v>
      </c>
      <c r="F571" s="3" t="e">
        <f t="shared" si="7"/>
        <v>#VALUE!</v>
      </c>
      <c r="G571" s="3" t="e">
        <f t="shared" si="8"/>
        <v>#VALUE!</v>
      </c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3">
        <v>570</v>
      </c>
      <c r="E572" s="8" t="e">
        <f t="shared" si="6"/>
        <v>#VALUE!</v>
      </c>
      <c r="F572" s="3" t="e">
        <f t="shared" si="7"/>
        <v>#VALUE!</v>
      </c>
      <c r="G572" s="3" t="e">
        <f t="shared" si="8"/>
        <v>#VALUE!</v>
      </c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3">
        <v>571</v>
      </c>
      <c r="E573" s="8" t="e">
        <f t="shared" si="6"/>
        <v>#VALUE!</v>
      </c>
      <c r="F573" s="3" t="e">
        <f t="shared" si="7"/>
        <v>#VALUE!</v>
      </c>
      <c r="G573" s="3" t="e">
        <f t="shared" si="8"/>
        <v>#VALUE!</v>
      </c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3">
        <v>572</v>
      </c>
      <c r="E574" s="8" t="e">
        <f t="shared" si="6"/>
        <v>#VALUE!</v>
      </c>
      <c r="F574" s="3" t="e">
        <f t="shared" si="7"/>
        <v>#VALUE!</v>
      </c>
      <c r="G574" s="3" t="e">
        <f t="shared" si="8"/>
        <v>#VALUE!</v>
      </c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3">
        <v>573</v>
      </c>
      <c r="E575" s="8" t="e">
        <f t="shared" si="6"/>
        <v>#VALUE!</v>
      </c>
      <c r="F575" s="3" t="e">
        <f t="shared" si="7"/>
        <v>#VALUE!</v>
      </c>
      <c r="G575" s="3" t="e">
        <f t="shared" si="8"/>
        <v>#VALUE!</v>
      </c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3">
        <v>574</v>
      </c>
      <c r="E576" s="8" t="e">
        <f t="shared" si="6"/>
        <v>#VALUE!</v>
      </c>
      <c r="F576" s="3" t="e">
        <f t="shared" si="7"/>
        <v>#VALUE!</v>
      </c>
      <c r="G576" s="3" t="e">
        <f t="shared" si="8"/>
        <v>#VALUE!</v>
      </c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3">
        <v>575</v>
      </c>
      <c r="E577" s="8" t="e">
        <f t="shared" si="6"/>
        <v>#VALUE!</v>
      </c>
      <c r="F577" s="3" t="e">
        <f t="shared" si="7"/>
        <v>#VALUE!</v>
      </c>
      <c r="G577" s="3" t="e">
        <f t="shared" si="8"/>
        <v>#VALUE!</v>
      </c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3">
        <v>576</v>
      </c>
      <c r="E578" s="8" t="e">
        <f t="shared" si="6"/>
        <v>#VALUE!</v>
      </c>
      <c r="F578" s="3" t="e">
        <f t="shared" si="7"/>
        <v>#VALUE!</v>
      </c>
      <c r="G578" s="3" t="e">
        <f t="shared" si="8"/>
        <v>#VALUE!</v>
      </c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3">
        <v>577</v>
      </c>
      <c r="E579" s="8" t="e">
        <f t="shared" si="6"/>
        <v>#VALUE!</v>
      </c>
      <c r="F579" s="3" t="e">
        <f t="shared" si="7"/>
        <v>#VALUE!</v>
      </c>
      <c r="G579" s="3" t="e">
        <f t="shared" si="8"/>
        <v>#VALUE!</v>
      </c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3">
        <v>578</v>
      </c>
      <c r="E580" s="8" t="e">
        <f t="shared" si="6"/>
        <v>#VALUE!</v>
      </c>
      <c r="F580" s="3" t="e">
        <f t="shared" si="7"/>
        <v>#VALUE!</v>
      </c>
      <c r="G580" s="3" t="e">
        <f t="shared" si="8"/>
        <v>#VALUE!</v>
      </c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3">
        <v>579</v>
      </c>
      <c r="E581" s="8" t="e">
        <f t="shared" si="6"/>
        <v>#VALUE!</v>
      </c>
      <c r="F581" s="3" t="e">
        <f t="shared" si="7"/>
        <v>#VALUE!</v>
      </c>
      <c r="G581" s="3" t="e">
        <f t="shared" si="8"/>
        <v>#VALUE!</v>
      </c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3">
        <v>580</v>
      </c>
      <c r="E582" s="8" t="e">
        <f t="shared" si="6"/>
        <v>#VALUE!</v>
      </c>
      <c r="F582" s="3" t="e">
        <f t="shared" si="7"/>
        <v>#VALUE!</v>
      </c>
      <c r="G582" s="3" t="e">
        <f t="shared" si="8"/>
        <v>#VALUE!</v>
      </c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3">
        <v>581</v>
      </c>
      <c r="E583" s="8" t="e">
        <f t="shared" si="6"/>
        <v>#VALUE!</v>
      </c>
      <c r="F583" s="3" t="e">
        <f t="shared" si="7"/>
        <v>#VALUE!</v>
      </c>
      <c r="G583" s="3" t="e">
        <f t="shared" si="8"/>
        <v>#VALUE!</v>
      </c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3">
        <v>582</v>
      </c>
      <c r="E584" s="8" t="e">
        <f t="shared" si="6"/>
        <v>#VALUE!</v>
      </c>
      <c r="F584" s="3" t="e">
        <f t="shared" si="7"/>
        <v>#VALUE!</v>
      </c>
      <c r="G584" s="3" t="e">
        <f t="shared" si="8"/>
        <v>#VALUE!</v>
      </c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3">
        <v>583</v>
      </c>
      <c r="E585" s="8" t="e">
        <f t="shared" si="6"/>
        <v>#VALUE!</v>
      </c>
      <c r="F585" s="3" t="e">
        <f t="shared" si="7"/>
        <v>#VALUE!</v>
      </c>
      <c r="G585" s="3" t="e">
        <f t="shared" si="8"/>
        <v>#VALUE!</v>
      </c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3">
        <v>584</v>
      </c>
      <c r="E586" s="8" t="e">
        <f t="shared" si="6"/>
        <v>#VALUE!</v>
      </c>
      <c r="F586" s="3" t="e">
        <f t="shared" si="7"/>
        <v>#VALUE!</v>
      </c>
      <c r="G586" s="3" t="e">
        <f t="shared" si="8"/>
        <v>#VALUE!</v>
      </c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3">
        <v>585</v>
      </c>
      <c r="E587" s="8" t="e">
        <f t="shared" si="6"/>
        <v>#VALUE!</v>
      </c>
      <c r="F587" s="3" t="e">
        <f t="shared" si="7"/>
        <v>#VALUE!</v>
      </c>
      <c r="G587" s="3" t="e">
        <f t="shared" si="8"/>
        <v>#VALUE!</v>
      </c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3">
        <v>586</v>
      </c>
      <c r="E588" s="8" t="e">
        <f t="shared" si="6"/>
        <v>#VALUE!</v>
      </c>
      <c r="F588" s="3" t="e">
        <f t="shared" si="7"/>
        <v>#VALUE!</v>
      </c>
      <c r="G588" s="3" t="e">
        <f t="shared" si="8"/>
        <v>#VALUE!</v>
      </c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3">
        <v>587</v>
      </c>
      <c r="E589" s="8" t="e">
        <f t="shared" si="6"/>
        <v>#VALUE!</v>
      </c>
      <c r="F589" s="3" t="e">
        <f t="shared" si="7"/>
        <v>#VALUE!</v>
      </c>
      <c r="G589" s="3" t="e">
        <f t="shared" si="8"/>
        <v>#VALUE!</v>
      </c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3">
        <v>588</v>
      </c>
      <c r="E590" s="8" t="e">
        <f t="shared" si="6"/>
        <v>#VALUE!</v>
      </c>
      <c r="F590" s="3" t="e">
        <f t="shared" si="7"/>
        <v>#VALUE!</v>
      </c>
      <c r="G590" s="3" t="e">
        <f t="shared" si="8"/>
        <v>#VALUE!</v>
      </c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3">
        <v>589</v>
      </c>
      <c r="E591" s="8" t="e">
        <f t="shared" si="6"/>
        <v>#VALUE!</v>
      </c>
      <c r="F591" s="3" t="e">
        <f t="shared" si="7"/>
        <v>#VALUE!</v>
      </c>
      <c r="G591" s="3" t="e">
        <f t="shared" si="8"/>
        <v>#VALUE!</v>
      </c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3">
        <v>590</v>
      </c>
      <c r="E592" s="8" t="e">
        <f t="shared" si="6"/>
        <v>#VALUE!</v>
      </c>
      <c r="F592" s="3" t="e">
        <f t="shared" si="7"/>
        <v>#VALUE!</v>
      </c>
      <c r="G592" s="3" t="e">
        <f t="shared" si="8"/>
        <v>#VALUE!</v>
      </c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3">
        <v>591</v>
      </c>
      <c r="E593" s="8" t="e">
        <f t="shared" si="6"/>
        <v>#VALUE!</v>
      </c>
      <c r="F593" s="3" t="e">
        <f t="shared" si="7"/>
        <v>#VALUE!</v>
      </c>
      <c r="G593" s="3" t="e">
        <f t="shared" si="8"/>
        <v>#VALUE!</v>
      </c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3">
        <v>592</v>
      </c>
      <c r="E594" s="8" t="e">
        <f t="shared" si="6"/>
        <v>#VALUE!</v>
      </c>
      <c r="F594" s="3" t="e">
        <f t="shared" si="7"/>
        <v>#VALUE!</v>
      </c>
      <c r="G594" s="3" t="e">
        <f t="shared" si="8"/>
        <v>#VALUE!</v>
      </c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3">
        <v>593</v>
      </c>
      <c r="E595" s="8" t="e">
        <f t="shared" si="6"/>
        <v>#VALUE!</v>
      </c>
      <c r="F595" s="3" t="e">
        <f t="shared" si="7"/>
        <v>#VALUE!</v>
      </c>
      <c r="G595" s="3" t="e">
        <f t="shared" si="8"/>
        <v>#VALUE!</v>
      </c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3">
        <v>594</v>
      </c>
      <c r="E596" s="8" t="e">
        <f t="shared" si="6"/>
        <v>#VALUE!</v>
      </c>
      <c r="F596" s="3" t="e">
        <f t="shared" si="7"/>
        <v>#VALUE!</v>
      </c>
      <c r="G596" s="3" t="e">
        <f t="shared" si="8"/>
        <v>#VALUE!</v>
      </c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3">
        <v>595</v>
      </c>
      <c r="E597" s="8" t="e">
        <f t="shared" si="6"/>
        <v>#VALUE!</v>
      </c>
      <c r="F597" s="3" t="e">
        <f t="shared" si="7"/>
        <v>#VALUE!</v>
      </c>
      <c r="G597" s="3" t="e">
        <f t="shared" si="8"/>
        <v>#VALUE!</v>
      </c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3">
        <v>596</v>
      </c>
      <c r="E598" s="8" t="e">
        <f t="shared" si="6"/>
        <v>#VALUE!</v>
      </c>
      <c r="F598" s="3" t="e">
        <f t="shared" si="7"/>
        <v>#VALUE!</v>
      </c>
      <c r="G598" s="3" t="e">
        <f t="shared" si="8"/>
        <v>#VALUE!</v>
      </c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3">
        <v>597</v>
      </c>
      <c r="E599" s="8" t="e">
        <f t="shared" si="6"/>
        <v>#VALUE!</v>
      </c>
      <c r="F599" s="3" t="e">
        <f t="shared" si="7"/>
        <v>#VALUE!</v>
      </c>
      <c r="G599" s="3" t="e">
        <f t="shared" si="8"/>
        <v>#VALUE!</v>
      </c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3">
        <v>598</v>
      </c>
      <c r="E600" s="8" t="e">
        <f t="shared" si="6"/>
        <v>#VALUE!</v>
      </c>
      <c r="F600" s="3" t="e">
        <f t="shared" si="7"/>
        <v>#VALUE!</v>
      </c>
      <c r="G600" s="3" t="e">
        <f t="shared" si="8"/>
        <v>#VALUE!</v>
      </c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3">
        <v>599</v>
      </c>
      <c r="E601" s="8" t="e">
        <f t="shared" si="6"/>
        <v>#VALUE!</v>
      </c>
      <c r="F601" s="3" t="e">
        <f t="shared" si="7"/>
        <v>#VALUE!</v>
      </c>
      <c r="G601" s="3" t="e">
        <f t="shared" si="8"/>
        <v>#VALUE!</v>
      </c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3">
        <v>600</v>
      </c>
      <c r="E602" s="8" t="e">
        <f t="shared" si="6"/>
        <v>#VALUE!</v>
      </c>
      <c r="F602" s="3" t="e">
        <f t="shared" si="7"/>
        <v>#VALUE!</v>
      </c>
      <c r="G602" s="3" t="e">
        <f t="shared" si="8"/>
        <v>#VALUE!</v>
      </c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3">
        <v>601</v>
      </c>
      <c r="E603" s="8" t="e">
        <f t="shared" si="6"/>
        <v>#VALUE!</v>
      </c>
      <c r="F603" s="3" t="e">
        <f t="shared" si="7"/>
        <v>#VALUE!</v>
      </c>
      <c r="G603" s="3" t="e">
        <f t="shared" si="8"/>
        <v>#VALUE!</v>
      </c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3">
        <v>602</v>
      </c>
      <c r="E604" s="8" t="e">
        <f t="shared" si="6"/>
        <v>#VALUE!</v>
      </c>
      <c r="F604" s="3" t="e">
        <f t="shared" si="7"/>
        <v>#VALUE!</v>
      </c>
      <c r="G604" s="3" t="e">
        <f t="shared" si="8"/>
        <v>#VALUE!</v>
      </c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3">
        <v>603</v>
      </c>
      <c r="E605" s="8" t="e">
        <f t="shared" si="6"/>
        <v>#VALUE!</v>
      </c>
      <c r="F605" s="3" t="e">
        <f t="shared" si="7"/>
        <v>#VALUE!</v>
      </c>
      <c r="G605" s="3" t="e">
        <f t="shared" si="8"/>
        <v>#VALUE!</v>
      </c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3">
        <v>604</v>
      </c>
      <c r="E606" s="8" t="e">
        <f t="shared" si="6"/>
        <v>#VALUE!</v>
      </c>
      <c r="F606" s="3" t="e">
        <f t="shared" si="7"/>
        <v>#VALUE!</v>
      </c>
      <c r="G606" s="3" t="e">
        <f t="shared" si="8"/>
        <v>#VALUE!</v>
      </c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3">
        <v>605</v>
      </c>
      <c r="E607" s="8" t="e">
        <f t="shared" si="6"/>
        <v>#VALUE!</v>
      </c>
      <c r="F607" s="3" t="e">
        <f t="shared" si="7"/>
        <v>#VALUE!</v>
      </c>
      <c r="G607" s="3" t="e">
        <f t="shared" si="8"/>
        <v>#VALUE!</v>
      </c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3">
        <v>606</v>
      </c>
      <c r="E608" s="8" t="e">
        <f t="shared" si="6"/>
        <v>#VALUE!</v>
      </c>
      <c r="F608" s="3" t="e">
        <f t="shared" si="7"/>
        <v>#VALUE!</v>
      </c>
      <c r="G608" s="3" t="e">
        <f t="shared" si="8"/>
        <v>#VALUE!</v>
      </c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3">
        <v>607</v>
      </c>
      <c r="E609" s="8" t="e">
        <f t="shared" si="6"/>
        <v>#VALUE!</v>
      </c>
      <c r="F609" s="3" t="e">
        <f t="shared" si="7"/>
        <v>#VALUE!</v>
      </c>
      <c r="G609" s="3" t="e">
        <f t="shared" si="8"/>
        <v>#VALUE!</v>
      </c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3">
        <v>608</v>
      </c>
      <c r="E610" s="8" t="e">
        <f t="shared" si="6"/>
        <v>#VALUE!</v>
      </c>
      <c r="F610" s="3" t="e">
        <f t="shared" si="7"/>
        <v>#VALUE!</v>
      </c>
      <c r="G610" s="3" t="e">
        <f t="shared" si="8"/>
        <v>#VALUE!</v>
      </c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3">
        <v>609</v>
      </c>
      <c r="E611" s="8" t="e">
        <f t="shared" si="6"/>
        <v>#VALUE!</v>
      </c>
      <c r="F611" s="3" t="e">
        <f t="shared" si="7"/>
        <v>#VALUE!</v>
      </c>
      <c r="G611" s="3" t="e">
        <f t="shared" si="8"/>
        <v>#VALUE!</v>
      </c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3">
        <v>610</v>
      </c>
      <c r="E612" s="8" t="e">
        <f t="shared" si="6"/>
        <v>#VALUE!</v>
      </c>
      <c r="F612" s="3" t="e">
        <f t="shared" si="7"/>
        <v>#VALUE!</v>
      </c>
      <c r="G612" s="3" t="e">
        <f t="shared" si="8"/>
        <v>#VALUE!</v>
      </c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3">
        <v>611</v>
      </c>
      <c r="E613" s="8" t="e">
        <f t="shared" si="6"/>
        <v>#VALUE!</v>
      </c>
      <c r="F613" s="3" t="e">
        <f t="shared" si="7"/>
        <v>#VALUE!</v>
      </c>
      <c r="G613" s="3" t="e">
        <f t="shared" si="8"/>
        <v>#VALUE!</v>
      </c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3">
        <v>612</v>
      </c>
      <c r="E614" s="8" t="e">
        <f t="shared" si="6"/>
        <v>#VALUE!</v>
      </c>
      <c r="F614" s="3" t="e">
        <f t="shared" si="7"/>
        <v>#VALUE!</v>
      </c>
      <c r="G614" s="3" t="e">
        <f t="shared" si="8"/>
        <v>#VALUE!</v>
      </c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3">
        <v>613</v>
      </c>
      <c r="E615" s="8" t="e">
        <f t="shared" si="6"/>
        <v>#VALUE!</v>
      </c>
      <c r="F615" s="3" t="e">
        <f t="shared" si="7"/>
        <v>#VALUE!</v>
      </c>
      <c r="G615" s="3" t="e">
        <f t="shared" si="8"/>
        <v>#VALUE!</v>
      </c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3">
        <v>614</v>
      </c>
      <c r="E616" s="8" t="e">
        <f t="shared" si="6"/>
        <v>#VALUE!</v>
      </c>
      <c r="F616" s="3" t="e">
        <f t="shared" si="7"/>
        <v>#VALUE!</v>
      </c>
      <c r="G616" s="3" t="e">
        <f t="shared" si="8"/>
        <v>#VALUE!</v>
      </c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3">
        <v>615</v>
      </c>
      <c r="E617" s="8" t="e">
        <f t="shared" si="6"/>
        <v>#VALUE!</v>
      </c>
      <c r="F617" s="3" t="e">
        <f t="shared" si="7"/>
        <v>#VALUE!</v>
      </c>
      <c r="G617" s="3" t="e">
        <f t="shared" si="8"/>
        <v>#VALUE!</v>
      </c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3">
        <v>616</v>
      </c>
      <c r="E618" s="8" t="e">
        <f t="shared" si="6"/>
        <v>#VALUE!</v>
      </c>
      <c r="F618" s="3" t="e">
        <f t="shared" si="7"/>
        <v>#VALUE!</v>
      </c>
      <c r="G618" s="3" t="e">
        <f t="shared" si="8"/>
        <v>#VALUE!</v>
      </c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3">
        <v>617</v>
      </c>
      <c r="E619" s="8" t="e">
        <f t="shared" si="6"/>
        <v>#VALUE!</v>
      </c>
      <c r="F619" s="3" t="e">
        <f t="shared" si="7"/>
        <v>#VALUE!</v>
      </c>
      <c r="G619" s="3" t="e">
        <f t="shared" si="8"/>
        <v>#VALUE!</v>
      </c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3">
        <v>618</v>
      </c>
      <c r="E620" s="8" t="e">
        <f t="shared" si="6"/>
        <v>#VALUE!</v>
      </c>
      <c r="F620" s="3" t="e">
        <f t="shared" si="7"/>
        <v>#VALUE!</v>
      </c>
      <c r="G620" s="3" t="e">
        <f t="shared" si="8"/>
        <v>#VALUE!</v>
      </c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3">
        <v>619</v>
      </c>
      <c r="E621" s="8" t="e">
        <f t="shared" si="6"/>
        <v>#VALUE!</v>
      </c>
      <c r="F621" s="3" t="e">
        <f t="shared" si="7"/>
        <v>#VALUE!</v>
      </c>
      <c r="G621" s="3" t="e">
        <f t="shared" si="8"/>
        <v>#VALUE!</v>
      </c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3">
        <v>620</v>
      </c>
      <c r="E622" s="8" t="e">
        <f t="shared" si="6"/>
        <v>#VALUE!</v>
      </c>
      <c r="F622" s="3" t="e">
        <f t="shared" si="7"/>
        <v>#VALUE!</v>
      </c>
      <c r="G622" s="3" t="e">
        <f t="shared" si="8"/>
        <v>#VALUE!</v>
      </c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3">
        <v>621</v>
      </c>
      <c r="E623" s="8" t="e">
        <f t="shared" si="6"/>
        <v>#VALUE!</v>
      </c>
      <c r="F623" s="3" t="e">
        <f t="shared" si="7"/>
        <v>#VALUE!</v>
      </c>
      <c r="G623" s="3" t="e">
        <f t="shared" si="8"/>
        <v>#VALUE!</v>
      </c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3">
        <v>622</v>
      </c>
      <c r="E624" s="8" t="e">
        <f t="shared" si="6"/>
        <v>#VALUE!</v>
      </c>
      <c r="F624" s="3" t="e">
        <f t="shared" si="7"/>
        <v>#VALUE!</v>
      </c>
      <c r="G624" s="3" t="e">
        <f t="shared" si="8"/>
        <v>#VALUE!</v>
      </c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3">
        <v>623</v>
      </c>
      <c r="E625" s="8" t="e">
        <f t="shared" si="6"/>
        <v>#VALUE!</v>
      </c>
      <c r="F625" s="3" t="e">
        <f t="shared" si="7"/>
        <v>#VALUE!</v>
      </c>
      <c r="G625" s="3" t="e">
        <f t="shared" si="8"/>
        <v>#VALUE!</v>
      </c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3">
        <v>624</v>
      </c>
      <c r="E626" s="8" t="e">
        <f t="shared" si="6"/>
        <v>#VALUE!</v>
      </c>
      <c r="F626" s="3" t="e">
        <f t="shared" si="7"/>
        <v>#VALUE!</v>
      </c>
      <c r="G626" s="3" t="e">
        <f t="shared" si="8"/>
        <v>#VALUE!</v>
      </c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3">
        <v>625</v>
      </c>
      <c r="E627" s="8" t="e">
        <f t="shared" si="6"/>
        <v>#VALUE!</v>
      </c>
      <c r="F627" s="3" t="e">
        <f t="shared" si="7"/>
        <v>#VALUE!</v>
      </c>
      <c r="G627" s="3" t="e">
        <f t="shared" si="8"/>
        <v>#VALUE!</v>
      </c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3">
        <v>626</v>
      </c>
      <c r="E628" s="8" t="e">
        <f t="shared" si="6"/>
        <v>#VALUE!</v>
      </c>
      <c r="F628" s="3" t="e">
        <f t="shared" si="7"/>
        <v>#VALUE!</v>
      </c>
      <c r="G628" s="3" t="e">
        <f t="shared" si="8"/>
        <v>#VALUE!</v>
      </c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3">
        <v>627</v>
      </c>
      <c r="E629" s="8" t="e">
        <f t="shared" si="6"/>
        <v>#VALUE!</v>
      </c>
      <c r="F629" s="3" t="e">
        <f t="shared" si="7"/>
        <v>#VALUE!</v>
      </c>
      <c r="G629" s="3" t="e">
        <f t="shared" si="8"/>
        <v>#VALUE!</v>
      </c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S1000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 x14ac:dyDescent="0.25"/>
  <cols>
    <col min="1" max="1" width="3.21875" customWidth="1"/>
    <col min="2" max="2" width="33" customWidth="1"/>
    <col min="3" max="3" width="3.88671875" customWidth="1"/>
    <col min="4" max="5" width="3.21875" customWidth="1"/>
    <col min="6" max="6" width="32.21875" customWidth="1"/>
    <col min="7" max="7" width="3.88671875" customWidth="1"/>
    <col min="8" max="9" width="3.21875" customWidth="1"/>
    <col min="10" max="10" width="32.109375" customWidth="1"/>
    <col min="11" max="11" width="3.88671875" customWidth="1"/>
    <col min="12" max="13" width="3.21875" customWidth="1"/>
    <col min="14" max="14" width="34.109375" customWidth="1"/>
    <col min="15" max="15" width="3.88671875" customWidth="1"/>
    <col min="16" max="16" width="3.21875" customWidth="1"/>
    <col min="17" max="17" width="3.6640625" customWidth="1"/>
    <col min="18" max="18" width="32.21875" customWidth="1"/>
    <col min="19" max="19" width="3.88671875" customWidth="1"/>
  </cols>
  <sheetData>
    <row r="1" spans="1:19" ht="15.75" customHeight="1" x14ac:dyDescent="0.6">
      <c r="A1" s="121" t="s">
        <v>638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R1" s="65"/>
      <c r="S1" s="65"/>
    </row>
    <row r="2" spans="1:19" ht="15.75" customHeight="1" x14ac:dyDescent="0.3">
      <c r="B2" s="78" t="s">
        <v>619</v>
      </c>
      <c r="C2" s="65"/>
      <c r="F2" s="65"/>
      <c r="G2" s="65"/>
      <c r="J2" s="65"/>
      <c r="K2" s="65"/>
      <c r="N2" s="65"/>
      <c r="O2" s="65"/>
      <c r="R2" s="65"/>
      <c r="S2" s="65"/>
    </row>
    <row r="3" spans="1:19" ht="15.75" customHeight="1" x14ac:dyDescent="0.3">
      <c r="A3" s="66">
        <v>1</v>
      </c>
      <c r="B3" s="67" t="s">
        <v>133</v>
      </c>
      <c r="C3" s="68">
        <v>2</v>
      </c>
      <c r="F3" s="78" t="s">
        <v>620</v>
      </c>
      <c r="G3" s="65"/>
      <c r="J3" s="65"/>
      <c r="K3" s="65"/>
      <c r="N3" s="65"/>
      <c r="O3" s="65"/>
      <c r="R3" s="65"/>
      <c r="S3" s="65"/>
    </row>
    <row r="4" spans="1:19" ht="15.75" customHeight="1" x14ac:dyDescent="0.3">
      <c r="A4" s="66">
        <v>32</v>
      </c>
      <c r="B4" s="69" t="s">
        <v>594</v>
      </c>
      <c r="C4" s="70">
        <v>0</v>
      </c>
      <c r="D4" s="71"/>
      <c r="E4" s="72"/>
      <c r="F4" s="79" t="str">
        <f>IF(C3&gt;C4,B3,IF(C3&lt;C4,B4,""))</f>
        <v>CAROL CAMERON</v>
      </c>
      <c r="G4" s="68">
        <v>0</v>
      </c>
      <c r="J4" s="65"/>
      <c r="K4" s="65"/>
      <c r="N4" s="65"/>
      <c r="O4" s="65"/>
      <c r="R4" s="65"/>
      <c r="S4" s="65"/>
    </row>
    <row r="5" spans="1:19" ht="15.75" customHeight="1" x14ac:dyDescent="0.3">
      <c r="A5" s="66">
        <v>16</v>
      </c>
      <c r="B5" s="74" t="s">
        <v>508</v>
      </c>
      <c r="C5" s="68">
        <v>2</v>
      </c>
      <c r="D5" s="75"/>
      <c r="F5" s="80" t="str">
        <f>IF(C5&gt;C6,B5,IF(C5&lt;C6,B6,""))</f>
        <v>ALYSSA BAILEY</v>
      </c>
      <c r="G5" s="70">
        <v>2</v>
      </c>
      <c r="H5" s="71"/>
      <c r="J5" s="78" t="s">
        <v>621</v>
      </c>
      <c r="K5" s="65"/>
      <c r="N5" s="65"/>
      <c r="O5" s="65"/>
      <c r="R5" s="65"/>
      <c r="S5" s="65"/>
    </row>
    <row r="6" spans="1:19" ht="15.75" customHeight="1" x14ac:dyDescent="0.3">
      <c r="A6" s="66">
        <v>17</v>
      </c>
      <c r="B6" s="77" t="s">
        <v>522</v>
      </c>
      <c r="C6" s="70">
        <v>1</v>
      </c>
      <c r="F6" s="65"/>
      <c r="G6" s="65"/>
      <c r="H6" s="81"/>
      <c r="I6" s="72"/>
      <c r="J6" s="79" t="str">
        <f>IF(G4&gt;G5,F4,IF(G4&lt;G5,F5,""))</f>
        <v>ALYSSA BAILEY</v>
      </c>
      <c r="K6" s="68">
        <v>0</v>
      </c>
      <c r="N6" s="65"/>
      <c r="O6" s="65"/>
      <c r="R6" s="65"/>
      <c r="S6" s="65"/>
    </row>
    <row r="7" spans="1:19" ht="15.75" customHeight="1" x14ac:dyDescent="0.3">
      <c r="A7" s="66">
        <v>9</v>
      </c>
      <c r="B7" s="67" t="s">
        <v>307</v>
      </c>
      <c r="C7" s="68">
        <v>2</v>
      </c>
      <c r="F7" s="78" t="s">
        <v>622</v>
      </c>
      <c r="G7" s="65"/>
      <c r="H7" s="81"/>
      <c r="J7" s="80" t="str">
        <f>IF(G8&gt;G9,F8,IF(G8&lt;G9,F9,""))</f>
        <v>SUZY DAVIS</v>
      </c>
      <c r="K7" s="70">
        <v>2</v>
      </c>
      <c r="L7" s="71"/>
      <c r="N7" s="65"/>
      <c r="O7" s="65"/>
      <c r="R7" s="65"/>
      <c r="S7" s="65"/>
    </row>
    <row r="8" spans="1:19" ht="15.75" customHeight="1" x14ac:dyDescent="0.3">
      <c r="A8" s="66">
        <v>24</v>
      </c>
      <c r="B8" s="69" t="s">
        <v>594</v>
      </c>
      <c r="C8" s="70">
        <v>0</v>
      </c>
      <c r="D8" s="71"/>
      <c r="E8" s="72"/>
      <c r="F8" s="79" t="str">
        <f>IF(C7&gt;C8,B7,IF(C7&lt;C8,B8,""))</f>
        <v>CHRISTINE CAMERON</v>
      </c>
      <c r="G8" s="68">
        <v>1</v>
      </c>
      <c r="H8" s="75"/>
      <c r="J8" s="65"/>
      <c r="K8" s="65"/>
      <c r="L8" s="81"/>
      <c r="N8" s="65"/>
      <c r="O8" s="65"/>
      <c r="R8" s="65"/>
      <c r="S8" s="65"/>
    </row>
    <row r="9" spans="1:19" ht="15.75" customHeight="1" x14ac:dyDescent="0.3">
      <c r="A9" s="66">
        <v>8</v>
      </c>
      <c r="B9" s="74" t="s">
        <v>431</v>
      </c>
      <c r="C9" s="68">
        <v>2</v>
      </c>
      <c r="D9" s="75"/>
      <c r="F9" s="80" t="str">
        <f>IF(C9&gt;C10,B9,IF(C9&lt;C10,B10,""))</f>
        <v>SUZY DAVIS</v>
      </c>
      <c r="G9" s="70">
        <v>2</v>
      </c>
      <c r="J9" s="65"/>
      <c r="K9" s="65"/>
      <c r="L9" s="81"/>
      <c r="N9" s="78" t="s">
        <v>623</v>
      </c>
      <c r="O9" s="65"/>
      <c r="R9" s="65"/>
      <c r="S9" s="65"/>
    </row>
    <row r="10" spans="1:19" ht="15.75" customHeight="1" x14ac:dyDescent="0.3">
      <c r="A10" s="66">
        <v>25</v>
      </c>
      <c r="B10" s="77" t="s">
        <v>594</v>
      </c>
      <c r="C10" s="70">
        <v>0</v>
      </c>
      <c r="F10" s="65"/>
      <c r="G10" s="65"/>
      <c r="J10" s="65"/>
      <c r="K10" s="65"/>
      <c r="L10" s="81"/>
      <c r="M10" s="72"/>
      <c r="N10" s="79" t="str">
        <f>IF(K6&gt;K7,J6,IF(K6&lt;K7,J7,""))</f>
        <v>SUZY DAVIS</v>
      </c>
      <c r="O10" s="68">
        <v>1</v>
      </c>
      <c r="R10" s="65"/>
      <c r="S10" s="65"/>
    </row>
    <row r="11" spans="1:19" ht="15.75" customHeight="1" x14ac:dyDescent="0.3">
      <c r="A11" s="66">
        <v>5</v>
      </c>
      <c r="B11" s="67" t="s">
        <v>528</v>
      </c>
      <c r="C11" s="68">
        <v>2</v>
      </c>
      <c r="F11" s="78" t="s">
        <v>624</v>
      </c>
      <c r="G11" s="65"/>
      <c r="J11" s="65"/>
      <c r="K11" s="65"/>
      <c r="L11" s="81"/>
      <c r="N11" s="80" t="str">
        <f>IF(K14&gt;K15,J14,IF(K14&lt;K15,J15,""))</f>
        <v>MARGARET EDWARDS-GRAHAM</v>
      </c>
      <c r="O11" s="70">
        <v>2</v>
      </c>
      <c r="P11" s="71"/>
      <c r="R11" s="65"/>
      <c r="S11" s="65"/>
    </row>
    <row r="12" spans="1:19" ht="15.75" customHeight="1" x14ac:dyDescent="0.3">
      <c r="A12" s="66">
        <v>28</v>
      </c>
      <c r="B12" s="69" t="s">
        <v>594</v>
      </c>
      <c r="C12" s="70">
        <v>0</v>
      </c>
      <c r="D12" s="71"/>
      <c r="E12" s="72"/>
      <c r="F12" s="79" t="str">
        <f>IF(C11&gt;C12,B11,IF(C11&lt;C12,B12,""))</f>
        <v>MARGARET EDWARDS-GRAHAM</v>
      </c>
      <c r="G12" s="68">
        <v>2</v>
      </c>
      <c r="J12" s="65"/>
      <c r="K12" s="65"/>
      <c r="L12" s="81"/>
      <c r="N12" s="65"/>
      <c r="O12" s="65"/>
      <c r="P12" s="81"/>
      <c r="R12" s="65"/>
      <c r="S12" s="65"/>
    </row>
    <row r="13" spans="1:19" ht="15.75" customHeight="1" x14ac:dyDescent="0.3">
      <c r="A13" s="66">
        <v>12</v>
      </c>
      <c r="B13" s="74" t="s">
        <v>193</v>
      </c>
      <c r="C13" s="68">
        <v>0</v>
      </c>
      <c r="D13" s="75"/>
      <c r="F13" s="80" t="str">
        <f>IF(C13&gt;C14,B13,IF(C13&lt;C14,B14,""))</f>
        <v>CAROLYN PROCTOR</v>
      </c>
      <c r="G13" s="70">
        <v>0</v>
      </c>
      <c r="H13" s="71"/>
      <c r="J13" s="78" t="s">
        <v>625</v>
      </c>
      <c r="K13" s="65"/>
      <c r="L13" s="81"/>
      <c r="N13" s="65"/>
      <c r="O13" s="65"/>
      <c r="P13" s="81"/>
      <c r="R13" s="65"/>
      <c r="S13" s="65"/>
    </row>
    <row r="14" spans="1:19" ht="15.75" customHeight="1" x14ac:dyDescent="0.3">
      <c r="A14" s="66">
        <v>21</v>
      </c>
      <c r="B14" s="77" t="s">
        <v>191</v>
      </c>
      <c r="C14" s="70">
        <v>2</v>
      </c>
      <c r="F14" s="65"/>
      <c r="G14" s="65"/>
      <c r="H14" s="81"/>
      <c r="I14" s="72"/>
      <c r="J14" s="79" t="str">
        <f>IF(G12&gt;G13,F12,IF(G12&lt;G13,F13,""))</f>
        <v>MARGARET EDWARDS-GRAHAM</v>
      </c>
      <c r="K14" s="68">
        <v>2</v>
      </c>
      <c r="L14" s="75"/>
      <c r="N14" s="65"/>
      <c r="O14" s="65"/>
      <c r="P14" s="81"/>
      <c r="R14" s="65"/>
      <c r="S14" s="65"/>
    </row>
    <row r="15" spans="1:19" ht="15.75" customHeight="1" x14ac:dyDescent="0.3">
      <c r="A15" s="66">
        <v>13</v>
      </c>
      <c r="B15" s="67" t="s">
        <v>349</v>
      </c>
      <c r="C15" s="68">
        <v>2</v>
      </c>
      <c r="F15" s="78" t="s">
        <v>626</v>
      </c>
      <c r="G15" s="65"/>
      <c r="H15" s="81"/>
      <c r="J15" s="80" t="str">
        <f>IF(G16&gt;G17,F16,IF(G16&lt;G17,F17,""))</f>
        <v>JACKIE JOSEPH</v>
      </c>
      <c r="K15" s="70">
        <v>1</v>
      </c>
      <c r="N15" s="65"/>
      <c r="O15" s="65"/>
      <c r="P15" s="81"/>
      <c r="R15" s="65"/>
      <c r="S15" s="65"/>
    </row>
    <row r="16" spans="1:19" ht="15.75" customHeight="1" x14ac:dyDescent="0.3">
      <c r="A16" s="66">
        <v>20</v>
      </c>
      <c r="B16" s="69" t="s">
        <v>531</v>
      </c>
      <c r="C16" s="70">
        <v>0</v>
      </c>
      <c r="D16" s="71"/>
      <c r="E16" s="72"/>
      <c r="F16" s="79" t="str">
        <f>IF(C15&gt;C16,B15,IF(C15&lt;C16,B16,""))</f>
        <v>MABEL SILBERY</v>
      </c>
      <c r="G16" s="68">
        <v>0</v>
      </c>
      <c r="H16" s="75"/>
      <c r="J16" s="65"/>
      <c r="K16" s="65"/>
      <c r="N16" s="65"/>
      <c r="O16" s="65"/>
      <c r="P16" s="81"/>
      <c r="R16" s="65"/>
      <c r="S16" s="65"/>
    </row>
    <row r="17" spans="1:19" ht="15.75" customHeight="1" x14ac:dyDescent="0.3">
      <c r="A17" s="66">
        <v>4</v>
      </c>
      <c r="B17" s="74" t="s">
        <v>131</v>
      </c>
      <c r="C17" s="68">
        <v>2</v>
      </c>
      <c r="D17" s="75"/>
      <c r="F17" s="80" t="str">
        <f>IF(C17&gt;C18,B17,IF(C17&lt;C18,B18,""))</f>
        <v>JACKIE JOSEPH</v>
      </c>
      <c r="G17" s="70">
        <v>2</v>
      </c>
      <c r="J17" s="65"/>
      <c r="K17" s="65"/>
      <c r="N17" s="65"/>
      <c r="O17" s="65"/>
      <c r="P17" s="81"/>
      <c r="R17" s="78" t="s">
        <v>627</v>
      </c>
      <c r="S17" s="65"/>
    </row>
    <row r="18" spans="1:19" ht="15.75" customHeight="1" x14ac:dyDescent="0.3">
      <c r="A18" s="66">
        <v>29</v>
      </c>
      <c r="B18" s="77" t="s">
        <v>594</v>
      </c>
      <c r="C18" s="70">
        <v>0</v>
      </c>
      <c r="F18" s="65"/>
      <c r="G18" s="65"/>
      <c r="J18" s="65"/>
      <c r="K18" s="65"/>
      <c r="N18" s="135" t="str">
        <f>IF(S18&gt;S19,R18,IF(S18&lt;S19,R19,""))</f>
        <v>RACHAEL LAMPLUGH</v>
      </c>
      <c r="O18" s="129"/>
      <c r="P18" s="75"/>
      <c r="Q18" s="72"/>
      <c r="R18" s="79" t="str">
        <f>IF(O10&gt;O11,N10,IF(O10&lt;O11,N11,""))</f>
        <v>MARGARET EDWARDS-GRAHAM</v>
      </c>
      <c r="S18" s="68">
        <v>2</v>
      </c>
    </row>
    <row r="19" spans="1:19" ht="15.75" customHeight="1" x14ac:dyDescent="0.3">
      <c r="A19" s="66">
        <v>3</v>
      </c>
      <c r="B19" s="67" t="s">
        <v>204</v>
      </c>
      <c r="C19" s="68">
        <v>2</v>
      </c>
      <c r="F19" s="78" t="s">
        <v>628</v>
      </c>
      <c r="G19" s="65"/>
      <c r="J19" s="65"/>
      <c r="K19" s="65"/>
      <c r="N19" s="136" t="s">
        <v>629</v>
      </c>
      <c r="O19" s="131"/>
      <c r="P19" s="81"/>
      <c r="R19" s="80" t="str">
        <f>IF(O26&gt;O27,N26,IF(O26&lt;O27,N27,""))</f>
        <v>RACHAEL LAMPLUGH</v>
      </c>
      <c r="S19" s="70">
        <v>3</v>
      </c>
    </row>
    <row r="20" spans="1:19" ht="15.75" customHeight="1" x14ac:dyDescent="0.3">
      <c r="A20" s="66">
        <v>30</v>
      </c>
      <c r="B20" s="69" t="s">
        <v>594</v>
      </c>
      <c r="C20" s="70">
        <v>0</v>
      </c>
      <c r="D20" s="71"/>
      <c r="E20" s="72"/>
      <c r="F20" s="79" t="str">
        <f>IF(C19&gt;C20,B19,IF(C19&lt;C20,B20,""))</f>
        <v>SONIA HENARE</v>
      </c>
      <c r="G20" s="68">
        <v>2</v>
      </c>
      <c r="J20" s="65"/>
      <c r="K20" s="65"/>
      <c r="N20" s="65"/>
      <c r="O20" s="65"/>
      <c r="P20" s="81"/>
      <c r="R20" s="65"/>
      <c r="S20" s="65"/>
    </row>
    <row r="21" spans="1:19" ht="15.75" customHeight="1" x14ac:dyDescent="0.3">
      <c r="A21" s="66">
        <v>14</v>
      </c>
      <c r="B21" s="74" t="s">
        <v>395</v>
      </c>
      <c r="C21" s="68">
        <v>2</v>
      </c>
      <c r="D21" s="75"/>
      <c r="F21" s="80" t="str">
        <f>IF(C21&gt;C22,B21,IF(C21&lt;C22,B22,""))</f>
        <v>SUE WATSON</v>
      </c>
      <c r="G21" s="70">
        <v>0</v>
      </c>
      <c r="H21" s="71"/>
      <c r="J21" s="78" t="s">
        <v>630</v>
      </c>
      <c r="K21" s="65"/>
      <c r="N21" s="65"/>
      <c r="O21" s="65"/>
      <c r="P21" s="81"/>
      <c r="R21" s="65"/>
      <c r="S21" s="65"/>
    </row>
    <row r="22" spans="1:19" ht="15.75" customHeight="1" x14ac:dyDescent="0.3">
      <c r="A22" s="66">
        <v>19</v>
      </c>
      <c r="B22" s="77" t="s">
        <v>302</v>
      </c>
      <c r="C22" s="70">
        <v>1</v>
      </c>
      <c r="F22" s="65"/>
      <c r="G22" s="65"/>
      <c r="H22" s="81"/>
      <c r="I22" s="72"/>
      <c r="J22" s="79" t="str">
        <f>IF(G20&gt;G21,F20,IF(G20&lt;G21,F21,""))</f>
        <v>SONIA HENARE</v>
      </c>
      <c r="K22" s="68">
        <v>2</v>
      </c>
      <c r="N22" s="65"/>
      <c r="O22" s="65"/>
      <c r="P22" s="81"/>
      <c r="R22" s="65"/>
      <c r="S22" s="65"/>
    </row>
    <row r="23" spans="1:19" ht="15.75" customHeight="1" x14ac:dyDescent="0.3">
      <c r="A23" s="66">
        <v>11</v>
      </c>
      <c r="B23" s="67" t="s">
        <v>308</v>
      </c>
      <c r="C23" s="68">
        <v>1</v>
      </c>
      <c r="F23" s="78" t="s">
        <v>631</v>
      </c>
      <c r="G23" s="65"/>
      <c r="H23" s="81"/>
      <c r="J23" s="80" t="str">
        <f>IF(G24&gt;G25,F24,IF(G24&lt;G25,F25,""))</f>
        <v>JESSEY MACKEY</v>
      </c>
      <c r="K23" s="70">
        <v>0</v>
      </c>
      <c r="L23" s="71"/>
      <c r="N23" s="65"/>
      <c r="O23" s="65"/>
      <c r="P23" s="81"/>
      <c r="R23" s="65"/>
      <c r="S23" s="65"/>
    </row>
    <row r="24" spans="1:19" ht="15.75" customHeight="1" x14ac:dyDescent="0.3">
      <c r="A24" s="66">
        <v>22</v>
      </c>
      <c r="B24" s="69" t="s">
        <v>524</v>
      </c>
      <c r="C24" s="70">
        <v>2</v>
      </c>
      <c r="D24" s="71"/>
      <c r="E24" s="72"/>
      <c r="F24" s="79" t="str">
        <f>IF(C23&gt;C24,B23,IF(C23&lt;C24,B24,""))</f>
        <v>JESSEY MACKEY</v>
      </c>
      <c r="G24" s="68">
        <v>2</v>
      </c>
      <c r="H24" s="75"/>
      <c r="J24" s="65"/>
      <c r="K24" s="65"/>
      <c r="L24" s="81"/>
      <c r="N24" s="65"/>
      <c r="O24" s="65"/>
      <c r="P24" s="81"/>
      <c r="R24" s="65"/>
      <c r="S24" s="65"/>
    </row>
    <row r="25" spans="1:19" ht="15.75" customHeight="1" x14ac:dyDescent="0.3">
      <c r="A25" s="66">
        <v>6</v>
      </c>
      <c r="B25" s="74" t="s">
        <v>472</v>
      </c>
      <c r="C25" s="68">
        <v>2</v>
      </c>
      <c r="D25" s="75"/>
      <c r="F25" s="80" t="str">
        <f>IF(C25&gt;C26,B25,IF(C25&lt;C26,B26,""))</f>
        <v>SARAH DAVIDSON</v>
      </c>
      <c r="G25" s="70">
        <v>0</v>
      </c>
      <c r="J25" s="65"/>
      <c r="K25" s="65"/>
      <c r="L25" s="81"/>
      <c r="N25" s="78" t="s">
        <v>632</v>
      </c>
      <c r="O25" s="65"/>
      <c r="P25" s="81"/>
      <c r="R25" s="65"/>
      <c r="S25" s="65"/>
    </row>
    <row r="26" spans="1:19" ht="15.75" customHeight="1" x14ac:dyDescent="0.3">
      <c r="A26" s="66">
        <v>27</v>
      </c>
      <c r="B26" s="77" t="s">
        <v>594</v>
      </c>
      <c r="C26" s="70">
        <v>0</v>
      </c>
      <c r="F26" s="65"/>
      <c r="G26" s="65"/>
      <c r="J26" s="65"/>
      <c r="K26" s="65"/>
      <c r="L26" s="81"/>
      <c r="M26" s="72"/>
      <c r="N26" s="79" t="str">
        <f>IF(K22&gt;K23,J22,IF(K22&lt;K23,J23,""))</f>
        <v>SONIA HENARE</v>
      </c>
      <c r="O26" s="68">
        <v>1</v>
      </c>
      <c r="P26" s="75"/>
      <c r="R26" s="65"/>
      <c r="S26" s="65"/>
    </row>
    <row r="27" spans="1:19" ht="15.75" customHeight="1" x14ac:dyDescent="0.3">
      <c r="A27" s="66">
        <v>7</v>
      </c>
      <c r="B27" s="67" t="s">
        <v>124</v>
      </c>
      <c r="C27" s="68">
        <v>2</v>
      </c>
      <c r="F27" s="78" t="s">
        <v>633</v>
      </c>
      <c r="G27" s="65"/>
      <c r="J27" s="65"/>
      <c r="K27" s="65"/>
      <c r="L27" s="81"/>
      <c r="N27" s="80" t="str">
        <f>IF(K30&gt;K31,J30,IF(K30&lt;K31,J31,""))</f>
        <v>RACHAEL LAMPLUGH</v>
      </c>
      <c r="O27" s="70">
        <v>2</v>
      </c>
      <c r="R27" s="65"/>
      <c r="S27" s="65"/>
    </row>
    <row r="28" spans="1:19" ht="15.75" customHeight="1" x14ac:dyDescent="0.3">
      <c r="A28" s="66">
        <v>26</v>
      </c>
      <c r="B28" s="69" t="s">
        <v>594</v>
      </c>
      <c r="C28" s="70">
        <v>0</v>
      </c>
      <c r="D28" s="71"/>
      <c r="E28" s="72"/>
      <c r="F28" s="79" t="str">
        <f>IF(C27&gt;C28,B27,IF(C27&lt;C28,B28,""))</f>
        <v>LEE EARLY</v>
      </c>
      <c r="G28" s="68">
        <v>2</v>
      </c>
      <c r="J28" s="65"/>
      <c r="K28" s="65"/>
      <c r="L28" s="81"/>
      <c r="N28" s="65"/>
      <c r="O28" s="65"/>
      <c r="R28" s="65"/>
      <c r="S28" s="65"/>
    </row>
    <row r="29" spans="1:19" ht="15.75" customHeight="1" x14ac:dyDescent="0.3">
      <c r="A29" s="66">
        <v>10</v>
      </c>
      <c r="B29" s="74" t="s">
        <v>363</v>
      </c>
      <c r="C29" s="68">
        <v>2</v>
      </c>
      <c r="D29" s="75"/>
      <c r="F29" s="80" t="str">
        <f>IF(C29&gt;C30,B29,IF(C29&lt;C30,B30,""))</f>
        <v>RIA TAYLOR</v>
      </c>
      <c r="G29" s="70">
        <v>1</v>
      </c>
      <c r="H29" s="71"/>
      <c r="J29" s="78" t="s">
        <v>634</v>
      </c>
      <c r="K29" s="65"/>
      <c r="L29" s="81"/>
      <c r="N29" s="65"/>
      <c r="O29" s="65"/>
      <c r="R29" s="65"/>
      <c r="S29" s="65"/>
    </row>
    <row r="30" spans="1:19" ht="17.399999999999999" x14ac:dyDescent="0.3">
      <c r="A30" s="66">
        <v>23</v>
      </c>
      <c r="B30" s="77" t="s">
        <v>523</v>
      </c>
      <c r="C30" s="70">
        <v>0</v>
      </c>
      <c r="F30" s="65"/>
      <c r="G30" s="65"/>
      <c r="H30" s="81"/>
      <c r="I30" s="72"/>
      <c r="J30" s="79" t="str">
        <f>IF(G28&gt;G29,F28,IF(G28&lt;G29,F29,""))</f>
        <v>LEE EARLY</v>
      </c>
      <c r="K30" s="68">
        <v>1</v>
      </c>
      <c r="L30" s="75"/>
      <c r="N30" s="65"/>
      <c r="O30" s="65"/>
      <c r="R30" s="65"/>
      <c r="S30" s="65"/>
    </row>
    <row r="31" spans="1:19" ht="17.399999999999999" x14ac:dyDescent="0.3">
      <c r="A31" s="66">
        <v>15</v>
      </c>
      <c r="B31" s="67" t="s">
        <v>154</v>
      </c>
      <c r="C31" s="68">
        <v>2</v>
      </c>
      <c r="F31" s="78" t="s">
        <v>635</v>
      </c>
      <c r="G31" s="65"/>
      <c r="H31" s="81"/>
      <c r="J31" s="80" t="str">
        <f>IF(G32&gt;G33,F32,IF(G32&lt;G33,F33,""))</f>
        <v>RACHAEL LAMPLUGH</v>
      </c>
      <c r="K31" s="70">
        <v>2</v>
      </c>
      <c r="N31" s="65"/>
      <c r="O31" s="65"/>
      <c r="R31" s="65"/>
      <c r="S31" s="65"/>
    </row>
    <row r="32" spans="1:19" ht="17.399999999999999" x14ac:dyDescent="0.3">
      <c r="A32" s="66">
        <v>18</v>
      </c>
      <c r="B32" s="69" t="s">
        <v>219</v>
      </c>
      <c r="C32" s="70">
        <v>1</v>
      </c>
      <c r="D32" s="71"/>
      <c r="E32" s="72"/>
      <c r="F32" s="79" t="str">
        <f>IF(C31&gt;C32,B31,IF(C31&lt;C32,B32,""))</f>
        <v>RACHAEL LAMPLUGH</v>
      </c>
      <c r="G32" s="68">
        <v>2</v>
      </c>
      <c r="H32" s="75"/>
      <c r="J32" s="65"/>
      <c r="K32" s="65"/>
      <c r="N32" s="65"/>
      <c r="O32" s="65"/>
      <c r="R32" s="65"/>
      <c r="S32" s="65"/>
    </row>
    <row r="33" spans="1:19" ht="17.399999999999999" x14ac:dyDescent="0.3">
      <c r="A33" s="66">
        <v>2</v>
      </c>
      <c r="B33" s="74" t="s">
        <v>526</v>
      </c>
      <c r="C33" s="68">
        <v>2</v>
      </c>
      <c r="D33" s="75"/>
      <c r="F33" s="80" t="str">
        <f>IF(C33&gt;C34,B33,IF(C33&lt;C34,B34,""))</f>
        <v>JENNI TAYLOR</v>
      </c>
      <c r="G33" s="70">
        <v>1</v>
      </c>
      <c r="J33" s="65"/>
      <c r="K33" s="65"/>
      <c r="N33" s="65"/>
      <c r="O33" s="65"/>
      <c r="R33" s="65"/>
      <c r="S33" s="65"/>
    </row>
    <row r="34" spans="1:19" ht="17.399999999999999" x14ac:dyDescent="0.3">
      <c r="A34" s="66">
        <v>31</v>
      </c>
      <c r="B34" s="77" t="s">
        <v>594</v>
      </c>
      <c r="C34" s="70">
        <v>0</v>
      </c>
      <c r="F34" s="65"/>
      <c r="G34" s="65"/>
      <c r="J34" s="65"/>
      <c r="K34" s="65"/>
      <c r="N34" s="65"/>
      <c r="O34" s="65"/>
      <c r="R34" s="65"/>
      <c r="S34" s="65"/>
    </row>
    <row r="35" spans="1:19" ht="15" x14ac:dyDescent="0.25">
      <c r="B35" s="65"/>
      <c r="C35" s="65"/>
      <c r="F35" s="65"/>
      <c r="G35" s="65"/>
      <c r="J35" s="65"/>
      <c r="K35" s="65"/>
      <c r="N35" s="65"/>
      <c r="O35" s="65"/>
      <c r="R35" s="65"/>
      <c r="S35" s="65"/>
    </row>
    <row r="36" spans="1:19" ht="15" x14ac:dyDescent="0.25">
      <c r="B36" s="65"/>
      <c r="C36" s="65"/>
      <c r="F36" s="65"/>
      <c r="G36" s="65"/>
      <c r="J36" s="65"/>
      <c r="K36" s="65"/>
      <c r="N36" s="65"/>
      <c r="O36" s="65"/>
      <c r="R36" s="65"/>
      <c r="S36" s="65"/>
    </row>
    <row r="37" spans="1:19" ht="15" x14ac:dyDescent="0.25">
      <c r="B37" s="65"/>
      <c r="C37" s="65"/>
      <c r="F37" s="65"/>
      <c r="G37" s="65"/>
      <c r="J37" s="65"/>
      <c r="K37" s="65"/>
      <c r="N37" s="65"/>
      <c r="O37" s="65"/>
      <c r="R37" s="65"/>
      <c r="S37" s="65"/>
    </row>
    <row r="38" spans="1:19" ht="15" x14ac:dyDescent="0.25">
      <c r="B38" s="65"/>
      <c r="C38" s="65"/>
      <c r="F38" s="65"/>
      <c r="G38" s="65"/>
      <c r="J38" s="65"/>
      <c r="K38" s="65"/>
      <c r="N38" s="65"/>
      <c r="O38" s="65"/>
      <c r="R38" s="65"/>
      <c r="S38" s="65"/>
    </row>
    <row r="39" spans="1:19" ht="15" x14ac:dyDescent="0.25">
      <c r="B39" s="65"/>
      <c r="C39" s="65"/>
      <c r="F39" s="65"/>
      <c r="G39" s="65"/>
      <c r="J39" s="65"/>
      <c r="K39" s="65"/>
      <c r="N39" s="65"/>
      <c r="O39" s="65"/>
      <c r="R39" s="65"/>
      <c r="S39" s="65"/>
    </row>
    <row r="40" spans="1:19" ht="15" x14ac:dyDescent="0.25">
      <c r="B40" s="65"/>
      <c r="C40" s="65"/>
      <c r="F40" s="65"/>
      <c r="G40" s="65"/>
      <c r="J40" s="65"/>
      <c r="K40" s="65"/>
      <c r="N40" s="65"/>
      <c r="O40" s="65"/>
      <c r="R40" s="65"/>
      <c r="S40" s="65"/>
    </row>
    <row r="41" spans="1:19" ht="15" x14ac:dyDescent="0.25">
      <c r="B41" s="65"/>
      <c r="C41" s="65"/>
      <c r="F41" s="65"/>
      <c r="G41" s="65"/>
      <c r="J41" s="65"/>
      <c r="K41" s="65"/>
      <c r="N41" s="65"/>
      <c r="O41" s="65"/>
      <c r="R41" s="65"/>
      <c r="S41" s="65"/>
    </row>
    <row r="42" spans="1:19" ht="15" x14ac:dyDescent="0.25">
      <c r="B42" s="65"/>
      <c r="C42" s="65"/>
      <c r="F42" s="65"/>
      <c r="G42" s="65"/>
      <c r="J42" s="65"/>
      <c r="K42" s="65"/>
      <c r="N42" s="65"/>
      <c r="O42" s="65"/>
      <c r="R42" s="65"/>
      <c r="S42" s="65"/>
    </row>
    <row r="43" spans="1:19" ht="15" x14ac:dyDescent="0.25">
      <c r="B43" s="65"/>
      <c r="C43" s="65"/>
      <c r="F43" s="65"/>
      <c r="G43" s="65"/>
      <c r="J43" s="65"/>
      <c r="K43" s="65"/>
      <c r="N43" s="65"/>
      <c r="O43" s="65"/>
      <c r="R43" s="65"/>
      <c r="S43" s="65"/>
    </row>
    <row r="44" spans="1:19" ht="15" x14ac:dyDescent="0.25">
      <c r="B44" s="65"/>
      <c r="C44" s="65"/>
      <c r="F44" s="65"/>
      <c r="G44" s="65"/>
      <c r="J44" s="65"/>
      <c r="K44" s="65"/>
      <c r="N44" s="65"/>
      <c r="O44" s="65"/>
      <c r="R44" s="65"/>
      <c r="S44" s="65"/>
    </row>
    <row r="45" spans="1:19" ht="15" x14ac:dyDescent="0.25">
      <c r="B45" s="65"/>
      <c r="C45" s="65"/>
      <c r="F45" s="65"/>
      <c r="G45" s="65"/>
      <c r="J45" s="65"/>
      <c r="K45" s="65"/>
      <c r="N45" s="65"/>
      <c r="O45" s="65"/>
      <c r="R45" s="65"/>
      <c r="S45" s="65"/>
    </row>
    <row r="46" spans="1:19" ht="15" x14ac:dyDescent="0.25">
      <c r="B46" s="65"/>
      <c r="C46" s="65"/>
      <c r="F46" s="65"/>
      <c r="G46" s="65"/>
      <c r="J46" s="65"/>
      <c r="K46" s="65"/>
      <c r="N46" s="65"/>
      <c r="O46" s="65"/>
      <c r="R46" s="65"/>
      <c r="S46" s="65"/>
    </row>
    <row r="47" spans="1:19" ht="15" x14ac:dyDescent="0.25">
      <c r="B47" s="65"/>
      <c r="C47" s="65"/>
      <c r="F47" s="65"/>
      <c r="G47" s="65"/>
      <c r="J47" s="65"/>
      <c r="K47" s="65"/>
      <c r="N47" s="65"/>
      <c r="O47" s="65"/>
      <c r="R47" s="65"/>
      <c r="S47" s="65"/>
    </row>
    <row r="48" spans="1:19" ht="15" x14ac:dyDescent="0.25">
      <c r="B48" s="65"/>
      <c r="C48" s="65"/>
      <c r="F48" s="65"/>
      <c r="G48" s="65"/>
      <c r="J48" s="65"/>
      <c r="K48" s="65"/>
      <c r="N48" s="65"/>
      <c r="O48" s="65"/>
      <c r="R48" s="65"/>
      <c r="S48" s="65"/>
    </row>
    <row r="49" spans="2:19" ht="15" x14ac:dyDescent="0.25">
      <c r="B49" s="65"/>
      <c r="C49" s="65"/>
      <c r="F49" s="65"/>
      <c r="G49" s="65"/>
      <c r="J49" s="65"/>
      <c r="K49" s="65"/>
      <c r="N49" s="65"/>
      <c r="O49" s="65"/>
      <c r="R49" s="65"/>
      <c r="S49" s="65"/>
    </row>
    <row r="50" spans="2:19" ht="15" x14ac:dyDescent="0.25">
      <c r="B50" s="65"/>
      <c r="C50" s="65"/>
      <c r="F50" s="65"/>
      <c r="G50" s="65"/>
      <c r="J50" s="65"/>
      <c r="K50" s="65"/>
      <c r="N50" s="65"/>
      <c r="O50" s="65"/>
      <c r="R50" s="65"/>
      <c r="S50" s="65"/>
    </row>
    <row r="51" spans="2:19" ht="15" x14ac:dyDescent="0.25">
      <c r="B51" s="65"/>
      <c r="C51" s="65"/>
      <c r="F51" s="65"/>
      <c r="G51" s="65"/>
      <c r="J51" s="65"/>
      <c r="K51" s="65"/>
      <c r="N51" s="65"/>
      <c r="O51" s="65"/>
      <c r="R51" s="65"/>
      <c r="S51" s="65"/>
    </row>
    <row r="52" spans="2:19" ht="15" x14ac:dyDescent="0.25">
      <c r="B52" s="65"/>
      <c r="C52" s="65"/>
      <c r="F52" s="65"/>
      <c r="G52" s="65"/>
      <c r="J52" s="65"/>
      <c r="K52" s="65"/>
      <c r="N52" s="65"/>
      <c r="O52" s="65"/>
      <c r="R52" s="65"/>
      <c r="S52" s="65"/>
    </row>
    <row r="53" spans="2:19" ht="15" x14ac:dyDescent="0.25">
      <c r="B53" s="65"/>
      <c r="C53" s="65"/>
      <c r="F53" s="65"/>
      <c r="G53" s="65"/>
      <c r="J53" s="65"/>
      <c r="K53" s="65"/>
      <c r="N53" s="65"/>
      <c r="O53" s="65"/>
      <c r="R53" s="65"/>
      <c r="S53" s="65"/>
    </row>
    <row r="54" spans="2:19" ht="15" x14ac:dyDescent="0.25">
      <c r="B54" s="65"/>
      <c r="C54" s="65"/>
      <c r="F54" s="65"/>
      <c r="G54" s="65"/>
      <c r="J54" s="65"/>
      <c r="K54" s="65"/>
      <c r="N54" s="65"/>
      <c r="O54" s="65"/>
      <c r="R54" s="65"/>
      <c r="S54" s="65"/>
    </row>
    <row r="55" spans="2:19" ht="15" x14ac:dyDescent="0.25">
      <c r="B55" s="65"/>
      <c r="C55" s="65"/>
      <c r="F55" s="65"/>
      <c r="G55" s="65"/>
      <c r="J55" s="65"/>
      <c r="K55" s="65"/>
      <c r="N55" s="65"/>
      <c r="O55" s="65"/>
      <c r="R55" s="65"/>
      <c r="S55" s="65"/>
    </row>
    <row r="56" spans="2:19" ht="15" x14ac:dyDescent="0.25">
      <c r="B56" s="65"/>
      <c r="C56" s="65"/>
      <c r="F56" s="65"/>
      <c r="G56" s="65"/>
      <c r="J56" s="65"/>
      <c r="K56" s="65"/>
      <c r="N56" s="65"/>
      <c r="O56" s="65"/>
      <c r="R56" s="65"/>
      <c r="S56" s="65"/>
    </row>
    <row r="57" spans="2:19" ht="15" x14ac:dyDescent="0.25">
      <c r="B57" s="65"/>
      <c r="C57" s="65"/>
      <c r="F57" s="65"/>
      <c r="G57" s="65"/>
      <c r="J57" s="65"/>
      <c r="K57" s="65"/>
      <c r="N57" s="65"/>
      <c r="O57" s="65"/>
      <c r="R57" s="65"/>
      <c r="S57" s="65"/>
    </row>
    <row r="58" spans="2:19" ht="15" x14ac:dyDescent="0.25">
      <c r="B58" s="65"/>
      <c r="C58" s="65"/>
      <c r="F58" s="65"/>
      <c r="G58" s="65"/>
      <c r="J58" s="65"/>
      <c r="K58" s="65"/>
      <c r="N58" s="65"/>
      <c r="O58" s="65"/>
      <c r="R58" s="65"/>
      <c r="S58" s="65"/>
    </row>
    <row r="59" spans="2:19" ht="15" x14ac:dyDescent="0.25">
      <c r="B59" s="65"/>
      <c r="C59" s="65"/>
      <c r="F59" s="65"/>
      <c r="G59" s="65"/>
      <c r="J59" s="65"/>
      <c r="K59" s="65"/>
      <c r="N59" s="65"/>
      <c r="O59" s="65"/>
      <c r="R59" s="65"/>
      <c r="S59" s="65"/>
    </row>
    <row r="60" spans="2:19" ht="15" x14ac:dyDescent="0.25">
      <c r="B60" s="65"/>
      <c r="C60" s="65"/>
      <c r="F60" s="65"/>
      <c r="G60" s="65"/>
      <c r="J60" s="65"/>
      <c r="K60" s="65"/>
      <c r="N60" s="65"/>
      <c r="O60" s="65"/>
      <c r="R60" s="65"/>
      <c r="S60" s="65"/>
    </row>
    <row r="61" spans="2:19" ht="15" x14ac:dyDescent="0.25">
      <c r="B61" s="65"/>
      <c r="C61" s="65"/>
      <c r="F61" s="65"/>
      <c r="G61" s="65"/>
      <c r="J61" s="65"/>
      <c r="K61" s="65"/>
      <c r="N61" s="65"/>
      <c r="O61" s="65"/>
      <c r="R61" s="65"/>
      <c r="S61" s="65"/>
    </row>
    <row r="62" spans="2:19" ht="15" x14ac:dyDescent="0.25">
      <c r="B62" s="65"/>
      <c r="C62" s="65"/>
      <c r="F62" s="65"/>
      <c r="G62" s="65"/>
      <c r="J62" s="65"/>
      <c r="K62" s="65"/>
      <c r="N62" s="65"/>
      <c r="O62" s="65"/>
      <c r="R62" s="65"/>
      <c r="S62" s="65"/>
    </row>
    <row r="63" spans="2:19" ht="15" x14ac:dyDescent="0.25">
      <c r="B63" s="65"/>
      <c r="C63" s="65"/>
      <c r="F63" s="65"/>
      <c r="G63" s="65"/>
      <c r="J63" s="65"/>
      <c r="K63" s="65"/>
      <c r="N63" s="65"/>
      <c r="O63" s="65"/>
      <c r="R63" s="65"/>
      <c r="S63" s="65"/>
    </row>
    <row r="64" spans="2:19" ht="15" x14ac:dyDescent="0.25">
      <c r="B64" s="65"/>
      <c r="C64" s="65"/>
      <c r="F64" s="65"/>
      <c r="G64" s="65"/>
      <c r="J64" s="65"/>
      <c r="K64" s="65"/>
      <c r="N64" s="65"/>
      <c r="O64" s="65"/>
      <c r="R64" s="65"/>
      <c r="S64" s="65"/>
    </row>
    <row r="65" spans="2:19" ht="15" x14ac:dyDescent="0.25">
      <c r="B65" s="65"/>
      <c r="C65" s="65"/>
      <c r="F65" s="65"/>
      <c r="G65" s="65"/>
      <c r="J65" s="65"/>
      <c r="K65" s="65"/>
      <c r="N65" s="65"/>
      <c r="O65" s="65"/>
      <c r="R65" s="65"/>
      <c r="S65" s="65"/>
    </row>
    <row r="66" spans="2:19" ht="15" x14ac:dyDescent="0.25">
      <c r="B66" s="65"/>
      <c r="C66" s="65"/>
      <c r="F66" s="65"/>
      <c r="G66" s="65"/>
      <c r="J66" s="65"/>
      <c r="K66" s="65"/>
      <c r="N66" s="65"/>
      <c r="O66" s="65"/>
      <c r="R66" s="65"/>
      <c r="S66" s="65"/>
    </row>
    <row r="67" spans="2:19" ht="15" x14ac:dyDescent="0.25">
      <c r="B67" s="65"/>
      <c r="C67" s="65"/>
      <c r="F67" s="65"/>
      <c r="G67" s="65"/>
      <c r="J67" s="65"/>
      <c r="K67" s="65"/>
      <c r="N67" s="65"/>
      <c r="O67" s="65"/>
      <c r="R67" s="65"/>
      <c r="S67" s="65"/>
    </row>
    <row r="68" spans="2:19" ht="15" x14ac:dyDescent="0.25">
      <c r="B68" s="65"/>
      <c r="C68" s="65"/>
      <c r="F68" s="65"/>
      <c r="G68" s="65"/>
      <c r="J68" s="65"/>
      <c r="K68" s="65"/>
      <c r="N68" s="65"/>
      <c r="O68" s="65"/>
      <c r="R68" s="65"/>
      <c r="S68" s="65"/>
    </row>
    <row r="69" spans="2:19" ht="15" x14ac:dyDescent="0.25">
      <c r="B69" s="65"/>
      <c r="C69" s="65"/>
      <c r="F69" s="65"/>
      <c r="G69" s="65"/>
      <c r="J69" s="65"/>
      <c r="K69" s="65"/>
      <c r="N69" s="65"/>
      <c r="O69" s="65"/>
      <c r="R69" s="65"/>
      <c r="S69" s="65"/>
    </row>
    <row r="70" spans="2:19" ht="15" x14ac:dyDescent="0.25">
      <c r="B70" s="65"/>
      <c r="C70" s="65"/>
      <c r="F70" s="65"/>
      <c r="G70" s="65"/>
      <c r="J70" s="65"/>
      <c r="K70" s="65"/>
      <c r="N70" s="65"/>
      <c r="O70" s="65"/>
      <c r="R70" s="65"/>
      <c r="S70" s="65"/>
    </row>
    <row r="71" spans="2:19" ht="15" x14ac:dyDescent="0.25">
      <c r="B71" s="65"/>
      <c r="C71" s="65"/>
      <c r="F71" s="65"/>
      <c r="G71" s="65"/>
      <c r="J71" s="65"/>
      <c r="K71" s="65"/>
      <c r="N71" s="65"/>
      <c r="O71" s="65"/>
      <c r="R71" s="65"/>
      <c r="S71" s="65"/>
    </row>
    <row r="72" spans="2:19" ht="15" x14ac:dyDescent="0.25">
      <c r="B72" s="65"/>
      <c r="C72" s="65"/>
      <c r="F72" s="65"/>
      <c r="G72" s="65"/>
      <c r="J72" s="65"/>
      <c r="K72" s="65"/>
      <c r="N72" s="65"/>
      <c r="O72" s="65"/>
      <c r="R72" s="65"/>
      <c r="S72" s="65"/>
    </row>
    <row r="73" spans="2:19" ht="15" x14ac:dyDescent="0.25">
      <c r="B73" s="65"/>
      <c r="C73" s="65"/>
      <c r="F73" s="65"/>
      <c r="G73" s="65"/>
      <c r="J73" s="65"/>
      <c r="K73" s="65"/>
      <c r="N73" s="65"/>
      <c r="O73" s="65"/>
      <c r="R73" s="65"/>
      <c r="S73" s="65"/>
    </row>
    <row r="74" spans="2:19" ht="15" x14ac:dyDescent="0.25">
      <c r="B74" s="65"/>
      <c r="C74" s="65"/>
      <c r="F74" s="65"/>
      <c r="G74" s="65"/>
      <c r="J74" s="65"/>
      <c r="K74" s="65"/>
      <c r="N74" s="65"/>
      <c r="O74" s="65"/>
      <c r="R74" s="65"/>
      <c r="S74" s="65"/>
    </row>
    <row r="75" spans="2:19" ht="15" x14ac:dyDescent="0.25">
      <c r="B75" s="65"/>
      <c r="C75" s="65"/>
      <c r="F75" s="65"/>
      <c r="G75" s="65"/>
      <c r="J75" s="65"/>
      <c r="K75" s="65"/>
      <c r="N75" s="65"/>
      <c r="O75" s="65"/>
      <c r="R75" s="65"/>
      <c r="S75" s="65"/>
    </row>
    <row r="76" spans="2:19" ht="15" x14ac:dyDescent="0.25">
      <c r="B76" s="65"/>
      <c r="C76" s="65"/>
      <c r="F76" s="65"/>
      <c r="G76" s="65"/>
      <c r="J76" s="65"/>
      <c r="K76" s="65"/>
      <c r="N76" s="65"/>
      <c r="O76" s="65"/>
      <c r="R76" s="65"/>
      <c r="S76" s="65"/>
    </row>
    <row r="77" spans="2:19" ht="15" x14ac:dyDescent="0.25">
      <c r="B77" s="65"/>
      <c r="C77" s="65"/>
      <c r="F77" s="65"/>
      <c r="G77" s="65"/>
      <c r="J77" s="65"/>
      <c r="K77" s="65"/>
      <c r="N77" s="65"/>
      <c r="O77" s="65"/>
      <c r="R77" s="65"/>
      <c r="S77" s="65"/>
    </row>
    <row r="78" spans="2:19" ht="15" x14ac:dyDescent="0.25">
      <c r="B78" s="65"/>
      <c r="C78" s="65"/>
      <c r="F78" s="65"/>
      <c r="G78" s="65"/>
      <c r="J78" s="65"/>
      <c r="K78" s="65"/>
      <c r="N78" s="65"/>
      <c r="O78" s="65"/>
      <c r="R78" s="65"/>
      <c r="S78" s="65"/>
    </row>
    <row r="79" spans="2:19" ht="15" x14ac:dyDescent="0.25">
      <c r="B79" s="65"/>
      <c r="C79" s="65"/>
      <c r="F79" s="65"/>
      <c r="G79" s="65"/>
      <c r="J79" s="65"/>
      <c r="K79" s="65"/>
      <c r="N79" s="65"/>
      <c r="O79" s="65"/>
      <c r="R79" s="65"/>
      <c r="S79" s="65"/>
    </row>
    <row r="80" spans="2:19" ht="15" x14ac:dyDescent="0.25">
      <c r="B80" s="65"/>
      <c r="C80" s="65"/>
      <c r="F80" s="65"/>
      <c r="G80" s="65"/>
      <c r="J80" s="65"/>
      <c r="K80" s="65"/>
      <c r="N80" s="65"/>
      <c r="O80" s="65"/>
      <c r="R80" s="65"/>
      <c r="S80" s="65"/>
    </row>
    <row r="81" spans="2:19" ht="15" x14ac:dyDescent="0.25">
      <c r="B81" s="65"/>
      <c r="C81" s="65"/>
      <c r="F81" s="65"/>
      <c r="G81" s="65"/>
      <c r="J81" s="65"/>
      <c r="K81" s="65"/>
      <c r="N81" s="65"/>
      <c r="O81" s="65"/>
      <c r="R81" s="65"/>
      <c r="S81" s="65"/>
    </row>
    <row r="82" spans="2:19" ht="15" x14ac:dyDescent="0.25">
      <c r="B82" s="65"/>
      <c r="C82" s="65"/>
      <c r="F82" s="65"/>
      <c r="G82" s="65"/>
      <c r="J82" s="65"/>
      <c r="K82" s="65"/>
      <c r="N82" s="65"/>
      <c r="O82" s="65"/>
      <c r="R82" s="65"/>
      <c r="S82" s="65"/>
    </row>
    <row r="83" spans="2:19" ht="15" x14ac:dyDescent="0.25">
      <c r="B83" s="65"/>
      <c r="C83" s="65"/>
      <c r="F83" s="65"/>
      <c r="G83" s="65"/>
      <c r="J83" s="65"/>
      <c r="K83" s="65"/>
      <c r="N83" s="65"/>
      <c r="O83" s="65"/>
      <c r="R83" s="65"/>
      <c r="S83" s="65"/>
    </row>
    <row r="84" spans="2:19" ht="15" x14ac:dyDescent="0.25">
      <c r="B84" s="65"/>
      <c r="C84" s="65"/>
      <c r="F84" s="65"/>
      <c r="G84" s="65"/>
      <c r="J84" s="65"/>
      <c r="K84" s="65"/>
      <c r="N84" s="65"/>
      <c r="O84" s="65"/>
      <c r="R84" s="65"/>
      <c r="S84" s="65"/>
    </row>
    <row r="85" spans="2:19" ht="15" x14ac:dyDescent="0.25">
      <c r="B85" s="65"/>
      <c r="C85" s="65"/>
      <c r="F85" s="65"/>
      <c r="G85" s="65"/>
      <c r="J85" s="65"/>
      <c r="K85" s="65"/>
      <c r="N85" s="65"/>
      <c r="O85" s="65"/>
      <c r="R85" s="65"/>
      <c r="S85" s="65"/>
    </row>
    <row r="86" spans="2:19" ht="15" x14ac:dyDescent="0.25">
      <c r="B86" s="65"/>
      <c r="C86" s="65"/>
      <c r="F86" s="65"/>
      <c r="G86" s="65"/>
      <c r="J86" s="65"/>
      <c r="K86" s="65"/>
      <c r="N86" s="65"/>
      <c r="O86" s="65"/>
      <c r="R86" s="65"/>
      <c r="S86" s="65"/>
    </row>
    <row r="87" spans="2:19" ht="15" x14ac:dyDescent="0.25">
      <c r="B87" s="65"/>
      <c r="C87" s="65"/>
      <c r="F87" s="65"/>
      <c r="G87" s="65"/>
      <c r="J87" s="65"/>
      <c r="K87" s="65"/>
      <c r="N87" s="65"/>
      <c r="O87" s="65"/>
      <c r="R87" s="65"/>
      <c r="S87" s="65"/>
    </row>
    <row r="88" spans="2:19" ht="15" x14ac:dyDescent="0.25">
      <c r="B88" s="65"/>
      <c r="C88" s="65"/>
      <c r="F88" s="65"/>
      <c r="G88" s="65"/>
      <c r="J88" s="65"/>
      <c r="K88" s="65"/>
      <c r="N88" s="65"/>
      <c r="O88" s="65"/>
      <c r="R88" s="65"/>
      <c r="S88" s="65"/>
    </row>
    <row r="89" spans="2:19" ht="15" x14ac:dyDescent="0.25">
      <c r="B89" s="65"/>
      <c r="C89" s="65"/>
      <c r="F89" s="65"/>
      <c r="G89" s="65"/>
      <c r="J89" s="65"/>
      <c r="K89" s="65"/>
      <c r="N89" s="65"/>
      <c r="O89" s="65"/>
      <c r="R89" s="65"/>
      <c r="S89" s="65"/>
    </row>
    <row r="90" spans="2:19" ht="15" x14ac:dyDescent="0.25">
      <c r="B90" s="65"/>
      <c r="C90" s="65"/>
      <c r="F90" s="65"/>
      <c r="G90" s="65"/>
      <c r="J90" s="65"/>
      <c r="K90" s="65"/>
      <c r="N90" s="65"/>
      <c r="O90" s="65"/>
      <c r="R90" s="65"/>
      <c r="S90" s="65"/>
    </row>
    <row r="91" spans="2:19" ht="15" x14ac:dyDescent="0.25">
      <c r="B91" s="65"/>
      <c r="C91" s="65"/>
      <c r="F91" s="65"/>
      <c r="G91" s="65"/>
      <c r="J91" s="65"/>
      <c r="K91" s="65"/>
      <c r="N91" s="65"/>
      <c r="O91" s="65"/>
      <c r="R91" s="65"/>
      <c r="S91" s="65"/>
    </row>
    <row r="92" spans="2:19" ht="15" x14ac:dyDescent="0.25">
      <c r="B92" s="65"/>
      <c r="C92" s="65"/>
      <c r="F92" s="65"/>
      <c r="G92" s="65"/>
      <c r="J92" s="65"/>
      <c r="K92" s="65"/>
      <c r="N92" s="65"/>
      <c r="O92" s="65"/>
      <c r="R92" s="65"/>
      <c r="S92" s="65"/>
    </row>
    <row r="93" spans="2:19" ht="15" x14ac:dyDescent="0.25">
      <c r="B93" s="65"/>
      <c r="C93" s="65"/>
      <c r="F93" s="65"/>
      <c r="G93" s="65"/>
      <c r="J93" s="65"/>
      <c r="K93" s="65"/>
      <c r="N93" s="65"/>
      <c r="O93" s="65"/>
      <c r="R93" s="65"/>
      <c r="S93" s="65"/>
    </row>
    <row r="94" spans="2:19" ht="15" x14ac:dyDescent="0.25">
      <c r="B94" s="65"/>
      <c r="C94" s="65"/>
      <c r="F94" s="65"/>
      <c r="G94" s="65"/>
      <c r="J94" s="65"/>
      <c r="K94" s="65"/>
      <c r="N94" s="65"/>
      <c r="O94" s="65"/>
      <c r="R94" s="65"/>
      <c r="S94" s="65"/>
    </row>
    <row r="95" spans="2:19" ht="15" x14ac:dyDescent="0.25">
      <c r="B95" s="65"/>
      <c r="C95" s="65"/>
      <c r="F95" s="65"/>
      <c r="G95" s="65"/>
      <c r="J95" s="65"/>
      <c r="K95" s="65"/>
      <c r="N95" s="65"/>
      <c r="O95" s="65"/>
      <c r="R95" s="65"/>
      <c r="S95" s="65"/>
    </row>
    <row r="96" spans="2:19" ht="15" x14ac:dyDescent="0.25">
      <c r="B96" s="65"/>
      <c r="C96" s="65"/>
      <c r="F96" s="65"/>
      <c r="G96" s="65"/>
      <c r="J96" s="65"/>
      <c r="K96" s="65"/>
      <c r="N96" s="65"/>
      <c r="O96" s="65"/>
      <c r="R96" s="65"/>
      <c r="S96" s="65"/>
    </row>
    <row r="97" spans="2:19" ht="15" x14ac:dyDescent="0.25">
      <c r="B97" s="65"/>
      <c r="C97" s="65"/>
      <c r="F97" s="65"/>
      <c r="G97" s="65"/>
      <c r="J97" s="65"/>
      <c r="K97" s="65"/>
      <c r="N97" s="65"/>
      <c r="O97" s="65"/>
      <c r="R97" s="65"/>
      <c r="S97" s="65"/>
    </row>
    <row r="98" spans="2:19" ht="15" x14ac:dyDescent="0.25">
      <c r="B98" s="65"/>
      <c r="C98" s="65"/>
      <c r="F98" s="65"/>
      <c r="G98" s="65"/>
      <c r="J98" s="65"/>
      <c r="K98" s="65"/>
      <c r="N98" s="65"/>
      <c r="O98" s="65"/>
      <c r="R98" s="65"/>
      <c r="S98" s="65"/>
    </row>
    <row r="99" spans="2:19" ht="15" x14ac:dyDescent="0.25">
      <c r="B99" s="65"/>
      <c r="C99" s="65"/>
      <c r="F99" s="65"/>
      <c r="G99" s="65"/>
      <c r="J99" s="65"/>
      <c r="K99" s="65"/>
      <c r="N99" s="65"/>
      <c r="O99" s="65"/>
      <c r="R99" s="65"/>
      <c r="S99" s="65"/>
    </row>
    <row r="100" spans="2:19" ht="15" x14ac:dyDescent="0.25">
      <c r="B100" s="65"/>
      <c r="C100" s="65"/>
      <c r="F100" s="65"/>
      <c r="G100" s="65"/>
      <c r="J100" s="65"/>
      <c r="K100" s="65"/>
      <c r="N100" s="65"/>
      <c r="O100" s="65"/>
      <c r="R100" s="65"/>
      <c r="S100" s="65"/>
    </row>
    <row r="101" spans="2:19" ht="15" x14ac:dyDescent="0.25">
      <c r="B101" s="65"/>
      <c r="C101" s="65"/>
      <c r="F101" s="65"/>
      <c r="G101" s="65"/>
      <c r="J101" s="65"/>
      <c r="K101" s="65"/>
      <c r="N101" s="65"/>
      <c r="O101" s="65"/>
      <c r="R101" s="65"/>
      <c r="S101" s="65"/>
    </row>
    <row r="102" spans="2:19" ht="15" x14ac:dyDescent="0.25">
      <c r="B102" s="65"/>
      <c r="C102" s="65"/>
      <c r="F102" s="65"/>
      <c r="G102" s="65"/>
      <c r="J102" s="65"/>
      <c r="K102" s="65"/>
      <c r="N102" s="65"/>
      <c r="O102" s="65"/>
      <c r="R102" s="65"/>
      <c r="S102" s="65"/>
    </row>
    <row r="103" spans="2:19" ht="15" x14ac:dyDescent="0.25">
      <c r="B103" s="65"/>
      <c r="C103" s="65"/>
      <c r="F103" s="65"/>
      <c r="G103" s="65"/>
      <c r="J103" s="65"/>
      <c r="K103" s="65"/>
      <c r="N103" s="65"/>
      <c r="O103" s="65"/>
      <c r="R103" s="65"/>
      <c r="S103" s="65"/>
    </row>
    <row r="104" spans="2:19" ht="15" x14ac:dyDescent="0.25">
      <c r="B104" s="65"/>
      <c r="C104" s="65"/>
      <c r="F104" s="65"/>
      <c r="G104" s="65"/>
      <c r="J104" s="65"/>
      <c r="K104" s="65"/>
      <c r="N104" s="65"/>
      <c r="O104" s="65"/>
      <c r="R104" s="65"/>
      <c r="S104" s="65"/>
    </row>
    <row r="105" spans="2:19" ht="15" x14ac:dyDescent="0.25">
      <c r="B105" s="65"/>
      <c r="C105" s="65"/>
      <c r="F105" s="65"/>
      <c r="G105" s="65"/>
      <c r="J105" s="65"/>
      <c r="K105" s="65"/>
      <c r="N105" s="65"/>
      <c r="O105" s="65"/>
      <c r="R105" s="65"/>
      <c r="S105" s="65"/>
    </row>
    <row r="106" spans="2:19" ht="15" x14ac:dyDescent="0.25">
      <c r="B106" s="65"/>
      <c r="C106" s="65"/>
      <c r="F106" s="65"/>
      <c r="G106" s="65"/>
      <c r="J106" s="65"/>
      <c r="K106" s="65"/>
      <c r="N106" s="65"/>
      <c r="O106" s="65"/>
      <c r="R106" s="65"/>
      <c r="S106" s="65"/>
    </row>
    <row r="107" spans="2:19" ht="15" x14ac:dyDescent="0.25">
      <c r="B107" s="65"/>
      <c r="C107" s="65"/>
      <c r="F107" s="65"/>
      <c r="G107" s="65"/>
      <c r="J107" s="65"/>
      <c r="K107" s="65"/>
      <c r="N107" s="65"/>
      <c r="O107" s="65"/>
      <c r="R107" s="65"/>
      <c r="S107" s="65"/>
    </row>
    <row r="108" spans="2:19" ht="15" x14ac:dyDescent="0.25">
      <c r="B108" s="65"/>
      <c r="C108" s="65"/>
      <c r="F108" s="65"/>
      <c r="G108" s="65"/>
      <c r="J108" s="65"/>
      <c r="K108" s="65"/>
      <c r="N108" s="65"/>
      <c r="O108" s="65"/>
      <c r="R108" s="65"/>
      <c r="S108" s="65"/>
    </row>
    <row r="109" spans="2:19" ht="15" x14ac:dyDescent="0.25">
      <c r="B109" s="65"/>
      <c r="C109" s="65"/>
      <c r="F109" s="65"/>
      <c r="G109" s="65"/>
      <c r="J109" s="65"/>
      <c r="K109" s="65"/>
      <c r="N109" s="65"/>
      <c r="O109" s="65"/>
      <c r="R109" s="65"/>
      <c r="S109" s="65"/>
    </row>
    <row r="110" spans="2:19" ht="15" x14ac:dyDescent="0.25">
      <c r="B110" s="65"/>
      <c r="C110" s="65"/>
      <c r="F110" s="65"/>
      <c r="G110" s="65"/>
      <c r="J110" s="65"/>
      <c r="K110" s="65"/>
      <c r="N110" s="65"/>
      <c r="O110" s="65"/>
      <c r="R110" s="65"/>
      <c r="S110" s="65"/>
    </row>
    <row r="111" spans="2:19" ht="15" x14ac:dyDescent="0.25">
      <c r="B111" s="65"/>
      <c r="C111" s="65"/>
      <c r="F111" s="65"/>
      <c r="G111" s="65"/>
      <c r="J111" s="65"/>
      <c r="K111" s="65"/>
      <c r="N111" s="65"/>
      <c r="O111" s="65"/>
      <c r="R111" s="65"/>
      <c r="S111" s="65"/>
    </row>
    <row r="112" spans="2:19" ht="15" x14ac:dyDescent="0.25">
      <c r="B112" s="65"/>
      <c r="C112" s="65"/>
      <c r="F112" s="65"/>
      <c r="G112" s="65"/>
      <c r="J112" s="65"/>
      <c r="K112" s="65"/>
      <c r="N112" s="65"/>
      <c r="O112" s="65"/>
      <c r="R112" s="65"/>
      <c r="S112" s="65"/>
    </row>
    <row r="113" spans="2:19" ht="15" x14ac:dyDescent="0.25">
      <c r="B113" s="65"/>
      <c r="C113" s="65"/>
      <c r="F113" s="65"/>
      <c r="G113" s="65"/>
      <c r="J113" s="65"/>
      <c r="K113" s="65"/>
      <c r="N113" s="65"/>
      <c r="O113" s="65"/>
      <c r="R113" s="65"/>
      <c r="S113" s="65"/>
    </row>
    <row r="114" spans="2:19" ht="15" x14ac:dyDescent="0.25">
      <c r="B114" s="65"/>
      <c r="C114" s="65"/>
      <c r="F114" s="65"/>
      <c r="G114" s="65"/>
      <c r="J114" s="65"/>
      <c r="K114" s="65"/>
      <c r="N114" s="65"/>
      <c r="O114" s="65"/>
      <c r="R114" s="65"/>
      <c r="S114" s="65"/>
    </row>
    <row r="115" spans="2:19" ht="15" x14ac:dyDescent="0.25">
      <c r="B115" s="65"/>
      <c r="C115" s="65"/>
      <c r="F115" s="65"/>
      <c r="G115" s="65"/>
      <c r="J115" s="65"/>
      <c r="K115" s="65"/>
      <c r="N115" s="65"/>
      <c r="O115" s="65"/>
      <c r="R115" s="65"/>
      <c r="S115" s="65"/>
    </row>
    <row r="116" spans="2:19" ht="15" x14ac:dyDescent="0.25">
      <c r="B116" s="65"/>
      <c r="C116" s="65"/>
      <c r="F116" s="65"/>
      <c r="G116" s="65"/>
      <c r="J116" s="65"/>
      <c r="K116" s="65"/>
      <c r="N116" s="65"/>
      <c r="O116" s="65"/>
      <c r="R116" s="65"/>
      <c r="S116" s="65"/>
    </row>
    <row r="117" spans="2:19" ht="15" x14ac:dyDescent="0.25">
      <c r="B117" s="65"/>
      <c r="C117" s="65"/>
      <c r="F117" s="65"/>
      <c r="G117" s="65"/>
      <c r="J117" s="65"/>
      <c r="K117" s="65"/>
      <c r="N117" s="65"/>
      <c r="O117" s="65"/>
      <c r="R117" s="65"/>
      <c r="S117" s="65"/>
    </row>
    <row r="118" spans="2:19" ht="15" x14ac:dyDescent="0.25">
      <c r="B118" s="65"/>
      <c r="C118" s="65"/>
      <c r="F118" s="65"/>
      <c r="G118" s="65"/>
      <c r="J118" s="65"/>
      <c r="K118" s="65"/>
      <c r="N118" s="65"/>
      <c r="O118" s="65"/>
      <c r="R118" s="65"/>
      <c r="S118" s="65"/>
    </row>
    <row r="119" spans="2:19" ht="15" x14ac:dyDescent="0.25">
      <c r="B119" s="65"/>
      <c r="C119" s="65"/>
      <c r="F119" s="65"/>
      <c r="G119" s="65"/>
      <c r="J119" s="65"/>
      <c r="K119" s="65"/>
      <c r="N119" s="65"/>
      <c r="O119" s="65"/>
      <c r="R119" s="65"/>
      <c r="S119" s="65"/>
    </row>
    <row r="120" spans="2:19" ht="15" x14ac:dyDescent="0.25">
      <c r="B120" s="65"/>
      <c r="C120" s="65"/>
      <c r="F120" s="65"/>
      <c r="G120" s="65"/>
      <c r="J120" s="65"/>
      <c r="K120" s="65"/>
      <c r="N120" s="65"/>
      <c r="O120" s="65"/>
      <c r="R120" s="65"/>
      <c r="S120" s="65"/>
    </row>
    <row r="121" spans="2:19" ht="15" x14ac:dyDescent="0.25">
      <c r="B121" s="65"/>
      <c r="C121" s="65"/>
      <c r="F121" s="65"/>
      <c r="G121" s="65"/>
      <c r="J121" s="65"/>
      <c r="K121" s="65"/>
      <c r="N121" s="65"/>
      <c r="O121" s="65"/>
      <c r="R121" s="65"/>
      <c r="S121" s="65"/>
    </row>
    <row r="122" spans="2:19" ht="15" x14ac:dyDescent="0.25">
      <c r="B122" s="65"/>
      <c r="C122" s="65"/>
      <c r="F122" s="65"/>
      <c r="G122" s="65"/>
      <c r="J122" s="65"/>
      <c r="K122" s="65"/>
      <c r="N122" s="65"/>
      <c r="O122" s="65"/>
      <c r="R122" s="65"/>
      <c r="S122" s="65"/>
    </row>
    <row r="123" spans="2:19" ht="15" x14ac:dyDescent="0.25">
      <c r="B123" s="65"/>
      <c r="C123" s="65"/>
      <c r="F123" s="65"/>
      <c r="G123" s="65"/>
      <c r="J123" s="65"/>
      <c r="K123" s="65"/>
      <c r="N123" s="65"/>
      <c r="O123" s="65"/>
      <c r="R123" s="65"/>
      <c r="S123" s="65"/>
    </row>
    <row r="124" spans="2:19" ht="15" x14ac:dyDescent="0.25">
      <c r="B124" s="65"/>
      <c r="C124" s="65"/>
      <c r="F124" s="65"/>
      <c r="G124" s="65"/>
      <c r="J124" s="65"/>
      <c r="K124" s="65"/>
      <c r="N124" s="65"/>
      <c r="O124" s="65"/>
      <c r="R124" s="65"/>
      <c r="S124" s="65"/>
    </row>
    <row r="125" spans="2:19" ht="15" x14ac:dyDescent="0.25">
      <c r="B125" s="65"/>
      <c r="C125" s="65"/>
      <c r="F125" s="65"/>
      <c r="G125" s="65"/>
      <c r="J125" s="65"/>
      <c r="K125" s="65"/>
      <c r="N125" s="65"/>
      <c r="O125" s="65"/>
      <c r="R125" s="65"/>
      <c r="S125" s="65"/>
    </row>
    <row r="126" spans="2:19" ht="15" x14ac:dyDescent="0.25">
      <c r="B126" s="65"/>
      <c r="C126" s="65"/>
      <c r="F126" s="65"/>
      <c r="G126" s="65"/>
      <c r="J126" s="65"/>
      <c r="K126" s="65"/>
      <c r="N126" s="65"/>
      <c r="O126" s="65"/>
      <c r="R126" s="65"/>
      <c r="S126" s="65"/>
    </row>
    <row r="127" spans="2:19" ht="15" x14ac:dyDescent="0.25">
      <c r="B127" s="65"/>
      <c r="C127" s="65"/>
      <c r="F127" s="65"/>
      <c r="G127" s="65"/>
      <c r="J127" s="65"/>
      <c r="K127" s="65"/>
      <c r="N127" s="65"/>
      <c r="O127" s="65"/>
      <c r="R127" s="65"/>
      <c r="S127" s="65"/>
    </row>
    <row r="128" spans="2:19" ht="15" x14ac:dyDescent="0.25">
      <c r="B128" s="65"/>
      <c r="C128" s="65"/>
      <c r="F128" s="65"/>
      <c r="G128" s="65"/>
      <c r="J128" s="65"/>
      <c r="K128" s="65"/>
      <c r="N128" s="65"/>
      <c r="O128" s="65"/>
      <c r="R128" s="65"/>
      <c r="S128" s="65"/>
    </row>
    <row r="129" spans="2:19" ht="15" x14ac:dyDescent="0.25">
      <c r="B129" s="65"/>
      <c r="C129" s="65"/>
      <c r="F129" s="65"/>
      <c r="G129" s="65"/>
      <c r="J129" s="65"/>
      <c r="K129" s="65"/>
      <c r="N129" s="65"/>
      <c r="O129" s="65"/>
      <c r="R129" s="65"/>
      <c r="S129" s="65"/>
    </row>
    <row r="130" spans="2:19" ht="15" x14ac:dyDescent="0.25">
      <c r="B130" s="65"/>
      <c r="C130" s="65"/>
      <c r="F130" s="65"/>
      <c r="G130" s="65"/>
      <c r="J130" s="65"/>
      <c r="K130" s="65"/>
      <c r="N130" s="65"/>
      <c r="O130" s="65"/>
      <c r="R130" s="65"/>
      <c r="S130" s="65"/>
    </row>
    <row r="131" spans="2:19" ht="15" x14ac:dyDescent="0.25">
      <c r="B131" s="65"/>
      <c r="C131" s="65"/>
      <c r="F131" s="65"/>
      <c r="G131" s="65"/>
      <c r="J131" s="65"/>
      <c r="K131" s="65"/>
      <c r="N131" s="65"/>
      <c r="O131" s="65"/>
      <c r="R131" s="65"/>
      <c r="S131" s="65"/>
    </row>
    <row r="132" spans="2:19" ht="15" x14ac:dyDescent="0.25">
      <c r="B132" s="65"/>
      <c r="C132" s="65"/>
      <c r="F132" s="65"/>
      <c r="G132" s="65"/>
      <c r="J132" s="65"/>
      <c r="K132" s="65"/>
      <c r="N132" s="65"/>
      <c r="O132" s="65"/>
      <c r="R132" s="65"/>
      <c r="S132" s="65"/>
    </row>
    <row r="133" spans="2:19" ht="15" x14ac:dyDescent="0.25">
      <c r="B133" s="65"/>
      <c r="C133" s="65"/>
      <c r="F133" s="65"/>
      <c r="G133" s="65"/>
      <c r="J133" s="65"/>
      <c r="K133" s="65"/>
      <c r="N133" s="65"/>
      <c r="O133" s="65"/>
      <c r="R133" s="65"/>
      <c r="S133" s="65"/>
    </row>
    <row r="134" spans="2:19" ht="15" x14ac:dyDescent="0.25">
      <c r="B134" s="65"/>
      <c r="C134" s="65"/>
      <c r="F134" s="65"/>
      <c r="G134" s="65"/>
      <c r="J134" s="65"/>
      <c r="K134" s="65"/>
      <c r="N134" s="65"/>
      <c r="O134" s="65"/>
      <c r="R134" s="65"/>
      <c r="S134" s="65"/>
    </row>
    <row r="135" spans="2:19" ht="15" x14ac:dyDescent="0.25">
      <c r="B135" s="65"/>
      <c r="C135" s="65"/>
      <c r="F135" s="65"/>
      <c r="G135" s="65"/>
      <c r="J135" s="65"/>
      <c r="K135" s="65"/>
      <c r="N135" s="65"/>
      <c r="O135" s="65"/>
      <c r="R135" s="65"/>
      <c r="S135" s="65"/>
    </row>
    <row r="136" spans="2:19" ht="15" x14ac:dyDescent="0.25">
      <c r="B136" s="65"/>
      <c r="C136" s="65"/>
      <c r="F136" s="65"/>
      <c r="G136" s="65"/>
      <c r="J136" s="65"/>
      <c r="K136" s="65"/>
      <c r="N136" s="65"/>
      <c r="O136" s="65"/>
      <c r="R136" s="65"/>
      <c r="S136" s="65"/>
    </row>
    <row r="137" spans="2:19" ht="15" x14ac:dyDescent="0.25">
      <c r="B137" s="65"/>
      <c r="C137" s="65"/>
      <c r="F137" s="65"/>
      <c r="G137" s="65"/>
      <c r="J137" s="65"/>
      <c r="K137" s="65"/>
      <c r="N137" s="65"/>
      <c r="O137" s="65"/>
      <c r="R137" s="65"/>
      <c r="S137" s="65"/>
    </row>
    <row r="138" spans="2:19" ht="15" x14ac:dyDescent="0.25">
      <c r="B138" s="65"/>
      <c r="C138" s="65"/>
      <c r="F138" s="65"/>
      <c r="G138" s="65"/>
      <c r="J138" s="65"/>
      <c r="K138" s="65"/>
      <c r="N138" s="65"/>
      <c r="O138" s="65"/>
      <c r="R138" s="65"/>
      <c r="S138" s="65"/>
    </row>
    <row r="139" spans="2:19" ht="15" x14ac:dyDescent="0.25">
      <c r="B139" s="65"/>
      <c r="C139" s="65"/>
      <c r="F139" s="65"/>
      <c r="G139" s="65"/>
      <c r="J139" s="65"/>
      <c r="K139" s="65"/>
      <c r="N139" s="65"/>
      <c r="O139" s="65"/>
      <c r="R139" s="65"/>
      <c r="S139" s="65"/>
    </row>
    <row r="140" spans="2:19" ht="15" x14ac:dyDescent="0.25">
      <c r="B140" s="65"/>
      <c r="C140" s="65"/>
      <c r="F140" s="65"/>
      <c r="G140" s="65"/>
      <c r="J140" s="65"/>
      <c r="K140" s="65"/>
      <c r="N140" s="65"/>
      <c r="O140" s="65"/>
      <c r="R140" s="65"/>
      <c r="S140" s="65"/>
    </row>
    <row r="141" spans="2:19" ht="15" x14ac:dyDescent="0.25">
      <c r="B141" s="65"/>
      <c r="C141" s="65"/>
      <c r="F141" s="65"/>
      <c r="G141" s="65"/>
      <c r="J141" s="65"/>
      <c r="K141" s="65"/>
      <c r="N141" s="65"/>
      <c r="O141" s="65"/>
      <c r="R141" s="65"/>
      <c r="S141" s="65"/>
    </row>
    <row r="142" spans="2:19" ht="15" x14ac:dyDescent="0.25">
      <c r="B142" s="65"/>
      <c r="C142" s="65"/>
      <c r="F142" s="65"/>
      <c r="G142" s="65"/>
      <c r="J142" s="65"/>
      <c r="K142" s="65"/>
      <c r="N142" s="65"/>
      <c r="O142" s="65"/>
      <c r="R142" s="65"/>
      <c r="S142" s="65"/>
    </row>
    <row r="143" spans="2:19" ht="15" x14ac:dyDescent="0.25">
      <c r="B143" s="65"/>
      <c r="C143" s="65"/>
      <c r="F143" s="65"/>
      <c r="G143" s="65"/>
      <c r="J143" s="65"/>
      <c r="K143" s="65"/>
      <c r="N143" s="65"/>
      <c r="O143" s="65"/>
      <c r="R143" s="65"/>
      <c r="S143" s="65"/>
    </row>
    <row r="144" spans="2:19" ht="15" x14ac:dyDescent="0.25">
      <c r="B144" s="65"/>
      <c r="C144" s="65"/>
      <c r="F144" s="65"/>
      <c r="G144" s="65"/>
      <c r="J144" s="65"/>
      <c r="K144" s="65"/>
      <c r="N144" s="65"/>
      <c r="O144" s="65"/>
      <c r="R144" s="65"/>
      <c r="S144" s="65"/>
    </row>
    <row r="145" spans="2:19" ht="15" x14ac:dyDescent="0.25">
      <c r="B145" s="65"/>
      <c r="C145" s="65"/>
      <c r="F145" s="65"/>
      <c r="G145" s="65"/>
      <c r="J145" s="65"/>
      <c r="K145" s="65"/>
      <c r="N145" s="65"/>
      <c r="O145" s="65"/>
      <c r="R145" s="65"/>
      <c r="S145" s="65"/>
    </row>
    <row r="146" spans="2:19" ht="15" x14ac:dyDescent="0.25">
      <c r="B146" s="65"/>
      <c r="C146" s="65"/>
      <c r="F146" s="65"/>
      <c r="G146" s="65"/>
      <c r="J146" s="65"/>
      <c r="K146" s="65"/>
      <c r="N146" s="65"/>
      <c r="O146" s="65"/>
      <c r="R146" s="65"/>
      <c r="S146" s="65"/>
    </row>
    <row r="147" spans="2:19" ht="15" x14ac:dyDescent="0.25">
      <c r="B147" s="65"/>
      <c r="C147" s="65"/>
      <c r="F147" s="65"/>
      <c r="G147" s="65"/>
      <c r="J147" s="65"/>
      <c r="K147" s="65"/>
      <c r="N147" s="65"/>
      <c r="O147" s="65"/>
      <c r="R147" s="65"/>
      <c r="S147" s="65"/>
    </row>
    <row r="148" spans="2:19" ht="15" x14ac:dyDescent="0.25">
      <c r="B148" s="65"/>
      <c r="C148" s="65"/>
      <c r="F148" s="65"/>
      <c r="G148" s="65"/>
      <c r="J148" s="65"/>
      <c r="K148" s="65"/>
      <c r="N148" s="65"/>
      <c r="O148" s="65"/>
      <c r="R148" s="65"/>
      <c r="S148" s="65"/>
    </row>
    <row r="149" spans="2:19" ht="15" x14ac:dyDescent="0.25">
      <c r="B149" s="65"/>
      <c r="C149" s="65"/>
      <c r="F149" s="65"/>
      <c r="G149" s="65"/>
      <c r="J149" s="65"/>
      <c r="K149" s="65"/>
      <c r="N149" s="65"/>
      <c r="O149" s="65"/>
      <c r="R149" s="65"/>
      <c r="S149" s="65"/>
    </row>
    <row r="150" spans="2:19" ht="15" x14ac:dyDescent="0.25">
      <c r="B150" s="65"/>
      <c r="C150" s="65"/>
      <c r="F150" s="65"/>
      <c r="G150" s="65"/>
      <c r="J150" s="65"/>
      <c r="K150" s="65"/>
      <c r="N150" s="65"/>
      <c r="O150" s="65"/>
      <c r="R150" s="65"/>
      <c r="S150" s="65"/>
    </row>
    <row r="151" spans="2:19" ht="15" x14ac:dyDescent="0.25">
      <c r="B151" s="65"/>
      <c r="C151" s="65"/>
      <c r="F151" s="65"/>
      <c r="G151" s="65"/>
      <c r="J151" s="65"/>
      <c r="K151" s="65"/>
      <c r="N151" s="65"/>
      <c r="O151" s="65"/>
      <c r="R151" s="65"/>
      <c r="S151" s="65"/>
    </row>
    <row r="152" spans="2:19" ht="15" x14ac:dyDescent="0.25">
      <c r="B152" s="65"/>
      <c r="C152" s="65"/>
      <c r="F152" s="65"/>
      <c r="G152" s="65"/>
      <c r="J152" s="65"/>
      <c r="K152" s="65"/>
      <c r="N152" s="65"/>
      <c r="O152" s="65"/>
      <c r="R152" s="65"/>
      <c r="S152" s="65"/>
    </row>
    <row r="153" spans="2:19" ht="15" x14ac:dyDescent="0.25">
      <c r="B153" s="65"/>
      <c r="C153" s="65"/>
      <c r="F153" s="65"/>
      <c r="G153" s="65"/>
      <c r="J153" s="65"/>
      <c r="K153" s="65"/>
      <c r="N153" s="65"/>
      <c r="O153" s="65"/>
      <c r="R153" s="65"/>
      <c r="S153" s="65"/>
    </row>
    <row r="154" spans="2:19" ht="15" x14ac:dyDescent="0.25">
      <c r="B154" s="65"/>
      <c r="C154" s="65"/>
      <c r="F154" s="65"/>
      <c r="G154" s="65"/>
      <c r="J154" s="65"/>
      <c r="K154" s="65"/>
      <c r="N154" s="65"/>
      <c r="O154" s="65"/>
      <c r="R154" s="65"/>
      <c r="S154" s="65"/>
    </row>
    <row r="155" spans="2:19" ht="15" x14ac:dyDescent="0.25">
      <c r="B155" s="65"/>
      <c r="C155" s="65"/>
      <c r="F155" s="65"/>
      <c r="G155" s="65"/>
      <c r="J155" s="65"/>
      <c r="K155" s="65"/>
      <c r="N155" s="65"/>
      <c r="O155" s="65"/>
      <c r="R155" s="65"/>
      <c r="S155" s="65"/>
    </row>
    <row r="156" spans="2:19" ht="15" x14ac:dyDescent="0.25">
      <c r="B156" s="65"/>
      <c r="C156" s="65"/>
      <c r="F156" s="65"/>
      <c r="G156" s="65"/>
      <c r="J156" s="65"/>
      <c r="K156" s="65"/>
      <c r="N156" s="65"/>
      <c r="O156" s="65"/>
      <c r="R156" s="65"/>
      <c r="S156" s="65"/>
    </row>
    <row r="157" spans="2:19" ht="15" x14ac:dyDescent="0.25">
      <c r="B157" s="65"/>
      <c r="C157" s="65"/>
      <c r="F157" s="65"/>
      <c r="G157" s="65"/>
      <c r="J157" s="65"/>
      <c r="K157" s="65"/>
      <c r="N157" s="65"/>
      <c r="O157" s="65"/>
      <c r="R157" s="65"/>
      <c r="S157" s="65"/>
    </row>
    <row r="158" spans="2:19" ht="15" x14ac:dyDescent="0.25">
      <c r="B158" s="65"/>
      <c r="C158" s="65"/>
      <c r="F158" s="65"/>
      <c r="G158" s="65"/>
      <c r="J158" s="65"/>
      <c r="K158" s="65"/>
      <c r="N158" s="65"/>
      <c r="O158" s="65"/>
      <c r="R158" s="65"/>
      <c r="S158" s="65"/>
    </row>
    <row r="159" spans="2:19" ht="15" x14ac:dyDescent="0.25">
      <c r="B159" s="65"/>
      <c r="C159" s="65"/>
      <c r="F159" s="65"/>
      <c r="G159" s="65"/>
      <c r="J159" s="65"/>
      <c r="K159" s="65"/>
      <c r="N159" s="65"/>
      <c r="O159" s="65"/>
      <c r="R159" s="65"/>
      <c r="S159" s="65"/>
    </row>
    <row r="160" spans="2:19" ht="15" x14ac:dyDescent="0.25">
      <c r="B160" s="65"/>
      <c r="C160" s="65"/>
      <c r="F160" s="65"/>
      <c r="G160" s="65"/>
      <c r="J160" s="65"/>
      <c r="K160" s="65"/>
      <c r="N160" s="65"/>
      <c r="O160" s="65"/>
      <c r="R160" s="65"/>
      <c r="S160" s="65"/>
    </row>
    <row r="161" spans="2:19" ht="15" x14ac:dyDescent="0.25">
      <c r="B161" s="65"/>
      <c r="C161" s="65"/>
      <c r="F161" s="65"/>
      <c r="G161" s="65"/>
      <c r="J161" s="65"/>
      <c r="K161" s="65"/>
      <c r="N161" s="65"/>
      <c r="O161" s="65"/>
      <c r="R161" s="65"/>
      <c r="S161" s="65"/>
    </row>
    <row r="162" spans="2:19" ht="15" x14ac:dyDescent="0.25">
      <c r="B162" s="65"/>
      <c r="C162" s="65"/>
      <c r="F162" s="65"/>
      <c r="G162" s="65"/>
      <c r="J162" s="65"/>
      <c r="K162" s="65"/>
      <c r="N162" s="65"/>
      <c r="O162" s="65"/>
      <c r="R162" s="65"/>
      <c r="S162" s="65"/>
    </row>
    <row r="163" spans="2:19" ht="15" x14ac:dyDescent="0.25">
      <c r="B163" s="65"/>
      <c r="C163" s="65"/>
      <c r="F163" s="65"/>
      <c r="G163" s="65"/>
      <c r="J163" s="65"/>
      <c r="K163" s="65"/>
      <c r="N163" s="65"/>
      <c r="O163" s="65"/>
      <c r="R163" s="65"/>
      <c r="S163" s="65"/>
    </row>
    <row r="164" spans="2:19" ht="15" x14ac:dyDescent="0.25">
      <c r="B164" s="65"/>
      <c r="C164" s="65"/>
      <c r="F164" s="65"/>
      <c r="G164" s="65"/>
      <c r="J164" s="65"/>
      <c r="K164" s="65"/>
      <c r="N164" s="65"/>
      <c r="O164" s="65"/>
      <c r="R164" s="65"/>
      <c r="S164" s="65"/>
    </row>
    <row r="165" spans="2:19" ht="15" x14ac:dyDescent="0.25">
      <c r="B165" s="65"/>
      <c r="C165" s="65"/>
      <c r="F165" s="65"/>
      <c r="G165" s="65"/>
      <c r="J165" s="65"/>
      <c r="K165" s="65"/>
      <c r="N165" s="65"/>
      <c r="O165" s="65"/>
      <c r="R165" s="65"/>
      <c r="S165" s="65"/>
    </row>
    <row r="166" spans="2:19" ht="15" x14ac:dyDescent="0.25">
      <c r="B166" s="65"/>
      <c r="C166" s="65"/>
      <c r="F166" s="65"/>
      <c r="G166" s="65"/>
      <c r="J166" s="65"/>
      <c r="K166" s="65"/>
      <c r="N166" s="65"/>
      <c r="O166" s="65"/>
      <c r="R166" s="65"/>
      <c r="S166" s="65"/>
    </row>
    <row r="167" spans="2:19" ht="15" x14ac:dyDescent="0.25">
      <c r="B167" s="65"/>
      <c r="C167" s="65"/>
      <c r="F167" s="65"/>
      <c r="G167" s="65"/>
      <c r="J167" s="65"/>
      <c r="K167" s="65"/>
      <c r="N167" s="65"/>
      <c r="O167" s="65"/>
      <c r="R167" s="65"/>
      <c r="S167" s="65"/>
    </row>
    <row r="168" spans="2:19" ht="15" x14ac:dyDescent="0.25">
      <c r="B168" s="65"/>
      <c r="C168" s="65"/>
      <c r="F168" s="65"/>
      <c r="G168" s="65"/>
      <c r="J168" s="65"/>
      <c r="K168" s="65"/>
      <c r="N168" s="65"/>
      <c r="O168" s="65"/>
      <c r="R168" s="65"/>
      <c r="S168" s="65"/>
    </row>
    <row r="169" spans="2:19" ht="15" x14ac:dyDescent="0.25">
      <c r="B169" s="65"/>
      <c r="C169" s="65"/>
      <c r="F169" s="65"/>
      <c r="G169" s="65"/>
      <c r="J169" s="65"/>
      <c r="K169" s="65"/>
      <c r="N169" s="65"/>
      <c r="O169" s="65"/>
      <c r="R169" s="65"/>
      <c r="S169" s="65"/>
    </row>
    <row r="170" spans="2:19" ht="15" x14ac:dyDescent="0.25">
      <c r="B170" s="65"/>
      <c r="C170" s="65"/>
      <c r="F170" s="65"/>
      <c r="G170" s="65"/>
      <c r="J170" s="65"/>
      <c r="K170" s="65"/>
      <c r="N170" s="65"/>
      <c r="O170" s="65"/>
      <c r="R170" s="65"/>
      <c r="S170" s="65"/>
    </row>
    <row r="171" spans="2:19" ht="15" x14ac:dyDescent="0.25">
      <c r="B171" s="65"/>
      <c r="C171" s="65"/>
      <c r="F171" s="65"/>
      <c r="G171" s="65"/>
      <c r="J171" s="65"/>
      <c r="K171" s="65"/>
      <c r="N171" s="65"/>
      <c r="O171" s="65"/>
      <c r="R171" s="65"/>
      <c r="S171" s="65"/>
    </row>
    <row r="172" spans="2:19" ht="15" x14ac:dyDescent="0.25">
      <c r="B172" s="65"/>
      <c r="C172" s="65"/>
      <c r="F172" s="65"/>
      <c r="G172" s="65"/>
      <c r="J172" s="65"/>
      <c r="K172" s="65"/>
      <c r="N172" s="65"/>
      <c r="O172" s="65"/>
      <c r="R172" s="65"/>
      <c r="S172" s="65"/>
    </row>
    <row r="173" spans="2:19" ht="15" x14ac:dyDescent="0.25">
      <c r="B173" s="65"/>
      <c r="C173" s="65"/>
      <c r="F173" s="65"/>
      <c r="G173" s="65"/>
      <c r="J173" s="65"/>
      <c r="K173" s="65"/>
      <c r="N173" s="65"/>
      <c r="O173" s="65"/>
      <c r="R173" s="65"/>
      <c r="S173" s="65"/>
    </row>
    <row r="174" spans="2:19" ht="15" x14ac:dyDescent="0.25">
      <c r="B174" s="65"/>
      <c r="C174" s="65"/>
      <c r="F174" s="65"/>
      <c r="G174" s="65"/>
      <c r="J174" s="65"/>
      <c r="K174" s="65"/>
      <c r="N174" s="65"/>
      <c r="O174" s="65"/>
      <c r="R174" s="65"/>
      <c r="S174" s="65"/>
    </row>
    <row r="175" spans="2:19" ht="15" x14ac:dyDescent="0.25">
      <c r="B175" s="65"/>
      <c r="C175" s="65"/>
      <c r="F175" s="65"/>
      <c r="G175" s="65"/>
      <c r="J175" s="65"/>
      <c r="K175" s="65"/>
      <c r="N175" s="65"/>
      <c r="O175" s="65"/>
      <c r="R175" s="65"/>
      <c r="S175" s="65"/>
    </row>
    <row r="176" spans="2:19" ht="15" x14ac:dyDescent="0.25">
      <c r="B176" s="65"/>
      <c r="C176" s="65"/>
      <c r="F176" s="65"/>
      <c r="G176" s="65"/>
      <c r="J176" s="65"/>
      <c r="K176" s="65"/>
      <c r="N176" s="65"/>
      <c r="O176" s="65"/>
      <c r="R176" s="65"/>
      <c r="S176" s="65"/>
    </row>
    <row r="177" spans="2:19" ht="15" x14ac:dyDescent="0.25">
      <c r="B177" s="65"/>
      <c r="C177" s="65"/>
      <c r="F177" s="65"/>
      <c r="G177" s="65"/>
      <c r="J177" s="65"/>
      <c r="K177" s="65"/>
      <c r="N177" s="65"/>
      <c r="O177" s="65"/>
      <c r="R177" s="65"/>
      <c r="S177" s="65"/>
    </row>
    <row r="178" spans="2:19" ht="15" x14ac:dyDescent="0.25">
      <c r="B178" s="65"/>
      <c r="C178" s="65"/>
      <c r="F178" s="65"/>
      <c r="G178" s="65"/>
      <c r="J178" s="65"/>
      <c r="K178" s="65"/>
      <c r="N178" s="65"/>
      <c r="O178" s="65"/>
      <c r="R178" s="65"/>
      <c r="S178" s="65"/>
    </row>
    <row r="179" spans="2:19" ht="15" x14ac:dyDescent="0.25">
      <c r="B179" s="65"/>
      <c r="C179" s="65"/>
      <c r="F179" s="65"/>
      <c r="G179" s="65"/>
      <c r="J179" s="65"/>
      <c r="K179" s="65"/>
      <c r="N179" s="65"/>
      <c r="O179" s="65"/>
      <c r="R179" s="65"/>
      <c r="S179" s="65"/>
    </row>
    <row r="180" spans="2:19" ht="15" x14ac:dyDescent="0.25">
      <c r="B180" s="65"/>
      <c r="C180" s="65"/>
      <c r="F180" s="65"/>
      <c r="G180" s="65"/>
      <c r="J180" s="65"/>
      <c r="K180" s="65"/>
      <c r="N180" s="65"/>
      <c r="O180" s="65"/>
      <c r="R180" s="65"/>
      <c r="S180" s="65"/>
    </row>
    <row r="181" spans="2:19" ht="15" x14ac:dyDescent="0.25">
      <c r="B181" s="65"/>
      <c r="C181" s="65"/>
      <c r="F181" s="65"/>
      <c r="G181" s="65"/>
      <c r="J181" s="65"/>
      <c r="K181" s="65"/>
      <c r="N181" s="65"/>
      <c r="O181" s="65"/>
      <c r="R181" s="65"/>
      <c r="S181" s="65"/>
    </row>
    <row r="182" spans="2:19" ht="15" x14ac:dyDescent="0.25">
      <c r="B182" s="65"/>
      <c r="C182" s="65"/>
      <c r="F182" s="65"/>
      <c r="G182" s="65"/>
      <c r="J182" s="65"/>
      <c r="K182" s="65"/>
      <c r="N182" s="65"/>
      <c r="O182" s="65"/>
      <c r="R182" s="65"/>
      <c r="S182" s="65"/>
    </row>
    <row r="183" spans="2:19" ht="15" x14ac:dyDescent="0.25">
      <c r="B183" s="65"/>
      <c r="C183" s="65"/>
      <c r="F183" s="65"/>
      <c r="G183" s="65"/>
      <c r="J183" s="65"/>
      <c r="K183" s="65"/>
      <c r="N183" s="65"/>
      <c r="O183" s="65"/>
      <c r="R183" s="65"/>
      <c r="S183" s="65"/>
    </row>
    <row r="184" spans="2:19" ht="15" x14ac:dyDescent="0.25">
      <c r="B184" s="65"/>
      <c r="C184" s="65"/>
      <c r="F184" s="65"/>
      <c r="G184" s="65"/>
      <c r="J184" s="65"/>
      <c r="K184" s="65"/>
      <c r="N184" s="65"/>
      <c r="O184" s="65"/>
      <c r="R184" s="65"/>
      <c r="S184" s="65"/>
    </row>
    <row r="185" spans="2:19" ht="15" x14ac:dyDescent="0.25">
      <c r="B185" s="65"/>
      <c r="C185" s="65"/>
      <c r="F185" s="65"/>
      <c r="G185" s="65"/>
      <c r="J185" s="65"/>
      <c r="K185" s="65"/>
      <c r="N185" s="65"/>
      <c r="O185" s="65"/>
      <c r="R185" s="65"/>
      <c r="S185" s="65"/>
    </row>
    <row r="186" spans="2:19" ht="15" x14ac:dyDescent="0.25">
      <c r="B186" s="65"/>
      <c r="C186" s="65"/>
      <c r="F186" s="65"/>
      <c r="G186" s="65"/>
      <c r="J186" s="65"/>
      <c r="K186" s="65"/>
      <c r="N186" s="65"/>
      <c r="O186" s="65"/>
      <c r="R186" s="65"/>
      <c r="S186" s="65"/>
    </row>
    <row r="187" spans="2:19" ht="15" x14ac:dyDescent="0.25">
      <c r="B187" s="65"/>
      <c r="C187" s="65"/>
      <c r="F187" s="65"/>
      <c r="G187" s="65"/>
      <c r="J187" s="65"/>
      <c r="K187" s="65"/>
      <c r="N187" s="65"/>
      <c r="O187" s="65"/>
      <c r="R187" s="65"/>
      <c r="S187" s="65"/>
    </row>
    <row r="188" spans="2:19" ht="15" x14ac:dyDescent="0.25">
      <c r="B188" s="65"/>
      <c r="C188" s="65"/>
      <c r="F188" s="65"/>
      <c r="G188" s="65"/>
      <c r="J188" s="65"/>
      <c r="K188" s="65"/>
      <c r="N188" s="65"/>
      <c r="O188" s="65"/>
      <c r="R188" s="65"/>
      <c r="S188" s="65"/>
    </row>
    <row r="189" spans="2:19" ht="15" x14ac:dyDescent="0.25">
      <c r="B189" s="65"/>
      <c r="C189" s="65"/>
      <c r="F189" s="65"/>
      <c r="G189" s="65"/>
      <c r="J189" s="65"/>
      <c r="K189" s="65"/>
      <c r="N189" s="65"/>
      <c r="O189" s="65"/>
      <c r="R189" s="65"/>
      <c r="S189" s="65"/>
    </row>
    <row r="190" spans="2:19" ht="15" x14ac:dyDescent="0.25">
      <c r="B190" s="65"/>
      <c r="C190" s="65"/>
      <c r="F190" s="65"/>
      <c r="G190" s="65"/>
      <c r="J190" s="65"/>
      <c r="K190" s="65"/>
      <c r="N190" s="65"/>
      <c r="O190" s="65"/>
      <c r="R190" s="65"/>
      <c r="S190" s="65"/>
    </row>
    <row r="191" spans="2:19" ht="15" x14ac:dyDescent="0.25">
      <c r="B191" s="65"/>
      <c r="C191" s="65"/>
      <c r="F191" s="65"/>
      <c r="G191" s="65"/>
      <c r="J191" s="65"/>
      <c r="K191" s="65"/>
      <c r="N191" s="65"/>
      <c r="O191" s="65"/>
      <c r="R191" s="65"/>
      <c r="S191" s="65"/>
    </row>
    <row r="192" spans="2:19" ht="15" x14ac:dyDescent="0.25">
      <c r="B192" s="65"/>
      <c r="C192" s="65"/>
      <c r="F192" s="65"/>
      <c r="G192" s="65"/>
      <c r="J192" s="65"/>
      <c r="K192" s="65"/>
      <c r="N192" s="65"/>
      <c r="O192" s="65"/>
      <c r="R192" s="65"/>
      <c r="S192" s="65"/>
    </row>
    <row r="193" spans="2:19" ht="15" x14ac:dyDescent="0.25">
      <c r="B193" s="65"/>
      <c r="C193" s="65"/>
      <c r="F193" s="65"/>
      <c r="G193" s="65"/>
      <c r="J193" s="65"/>
      <c r="K193" s="65"/>
      <c r="N193" s="65"/>
      <c r="O193" s="65"/>
      <c r="R193" s="65"/>
      <c r="S193" s="65"/>
    </row>
    <row r="194" spans="2:19" ht="15" x14ac:dyDescent="0.25">
      <c r="B194" s="65"/>
      <c r="C194" s="65"/>
      <c r="F194" s="65"/>
      <c r="G194" s="65"/>
      <c r="J194" s="65"/>
      <c r="K194" s="65"/>
      <c r="N194" s="65"/>
      <c r="O194" s="65"/>
      <c r="R194" s="65"/>
      <c r="S194" s="65"/>
    </row>
    <row r="195" spans="2:19" ht="15" x14ac:dyDescent="0.25">
      <c r="B195" s="65"/>
      <c r="C195" s="65"/>
      <c r="F195" s="65"/>
      <c r="G195" s="65"/>
      <c r="J195" s="65"/>
      <c r="K195" s="65"/>
      <c r="N195" s="65"/>
      <c r="O195" s="65"/>
      <c r="R195" s="65"/>
      <c r="S195" s="65"/>
    </row>
    <row r="196" spans="2:19" ht="15" x14ac:dyDescent="0.25">
      <c r="B196" s="65"/>
      <c r="C196" s="65"/>
      <c r="F196" s="65"/>
      <c r="G196" s="65"/>
      <c r="J196" s="65"/>
      <c r="K196" s="65"/>
      <c r="N196" s="65"/>
      <c r="O196" s="65"/>
      <c r="R196" s="65"/>
      <c r="S196" s="65"/>
    </row>
    <row r="197" spans="2:19" ht="15" x14ac:dyDescent="0.25">
      <c r="B197" s="65"/>
      <c r="C197" s="65"/>
      <c r="F197" s="65"/>
      <c r="G197" s="65"/>
      <c r="J197" s="65"/>
      <c r="K197" s="65"/>
      <c r="N197" s="65"/>
      <c r="O197" s="65"/>
      <c r="R197" s="65"/>
      <c r="S197" s="65"/>
    </row>
    <row r="198" spans="2:19" ht="15" x14ac:dyDescent="0.25">
      <c r="B198" s="65"/>
      <c r="C198" s="65"/>
      <c r="F198" s="65"/>
      <c r="G198" s="65"/>
      <c r="J198" s="65"/>
      <c r="K198" s="65"/>
      <c r="N198" s="65"/>
      <c r="O198" s="65"/>
      <c r="R198" s="65"/>
      <c r="S198" s="65"/>
    </row>
    <row r="199" spans="2:19" ht="15" x14ac:dyDescent="0.25">
      <c r="B199" s="65"/>
      <c r="C199" s="65"/>
      <c r="F199" s="65"/>
      <c r="G199" s="65"/>
      <c r="J199" s="65"/>
      <c r="K199" s="65"/>
      <c r="N199" s="65"/>
      <c r="O199" s="65"/>
      <c r="R199" s="65"/>
      <c r="S199" s="65"/>
    </row>
    <row r="200" spans="2:19" ht="15" x14ac:dyDescent="0.25">
      <c r="B200" s="65"/>
      <c r="C200" s="65"/>
      <c r="F200" s="65"/>
      <c r="G200" s="65"/>
      <c r="J200" s="65"/>
      <c r="K200" s="65"/>
      <c r="N200" s="65"/>
      <c r="O200" s="65"/>
      <c r="R200" s="65"/>
      <c r="S200" s="65"/>
    </row>
    <row r="201" spans="2:19" ht="15" x14ac:dyDescent="0.25">
      <c r="B201" s="65"/>
      <c r="C201" s="65"/>
      <c r="F201" s="65"/>
      <c r="G201" s="65"/>
      <c r="J201" s="65"/>
      <c r="K201" s="65"/>
      <c r="N201" s="65"/>
      <c r="O201" s="65"/>
      <c r="R201" s="65"/>
      <c r="S201" s="65"/>
    </row>
    <row r="202" spans="2:19" ht="15" x14ac:dyDescent="0.25">
      <c r="B202" s="65"/>
      <c r="C202" s="65"/>
      <c r="F202" s="65"/>
      <c r="G202" s="65"/>
      <c r="J202" s="65"/>
      <c r="K202" s="65"/>
      <c r="N202" s="65"/>
      <c r="O202" s="65"/>
      <c r="R202" s="65"/>
      <c r="S202" s="65"/>
    </row>
    <row r="203" spans="2:19" ht="15" x14ac:dyDescent="0.25">
      <c r="B203" s="65"/>
      <c r="C203" s="65"/>
      <c r="F203" s="65"/>
      <c r="G203" s="65"/>
      <c r="J203" s="65"/>
      <c r="K203" s="65"/>
      <c r="N203" s="65"/>
      <c r="O203" s="65"/>
      <c r="R203" s="65"/>
      <c r="S203" s="65"/>
    </row>
    <row r="204" spans="2:19" ht="15" x14ac:dyDescent="0.25">
      <c r="B204" s="65"/>
      <c r="C204" s="65"/>
      <c r="F204" s="65"/>
      <c r="G204" s="65"/>
      <c r="J204" s="65"/>
      <c r="K204" s="65"/>
      <c r="N204" s="65"/>
      <c r="O204" s="65"/>
      <c r="R204" s="65"/>
      <c r="S204" s="65"/>
    </row>
    <row r="205" spans="2:19" ht="15" x14ac:dyDescent="0.25">
      <c r="B205" s="65"/>
      <c r="C205" s="65"/>
      <c r="F205" s="65"/>
      <c r="G205" s="65"/>
      <c r="J205" s="65"/>
      <c r="K205" s="65"/>
      <c r="N205" s="65"/>
      <c r="O205" s="65"/>
      <c r="R205" s="65"/>
      <c r="S205" s="65"/>
    </row>
    <row r="206" spans="2:19" ht="15" x14ac:dyDescent="0.25">
      <c r="B206" s="65"/>
      <c r="C206" s="65"/>
      <c r="F206" s="65"/>
      <c r="G206" s="65"/>
      <c r="J206" s="65"/>
      <c r="K206" s="65"/>
      <c r="N206" s="65"/>
      <c r="O206" s="65"/>
      <c r="R206" s="65"/>
      <c r="S206" s="65"/>
    </row>
    <row r="207" spans="2:19" ht="15" x14ac:dyDescent="0.25">
      <c r="B207" s="65"/>
      <c r="C207" s="65"/>
      <c r="F207" s="65"/>
      <c r="G207" s="65"/>
      <c r="J207" s="65"/>
      <c r="K207" s="65"/>
      <c r="N207" s="65"/>
      <c r="O207" s="65"/>
      <c r="R207" s="65"/>
      <c r="S207" s="65"/>
    </row>
    <row r="208" spans="2:19" ht="15" x14ac:dyDescent="0.25">
      <c r="B208" s="65"/>
      <c r="C208" s="65"/>
      <c r="F208" s="65"/>
      <c r="G208" s="65"/>
      <c r="J208" s="65"/>
      <c r="K208" s="65"/>
      <c r="N208" s="65"/>
      <c r="O208" s="65"/>
      <c r="R208" s="65"/>
      <c r="S208" s="65"/>
    </row>
    <row r="209" spans="2:19" ht="15" x14ac:dyDescent="0.25">
      <c r="B209" s="65"/>
      <c r="C209" s="65"/>
      <c r="F209" s="65"/>
      <c r="G209" s="65"/>
      <c r="J209" s="65"/>
      <c r="K209" s="65"/>
      <c r="N209" s="65"/>
      <c r="O209" s="65"/>
      <c r="R209" s="65"/>
      <c r="S209" s="65"/>
    </row>
    <row r="210" spans="2:19" ht="15" x14ac:dyDescent="0.25">
      <c r="B210" s="65"/>
      <c r="C210" s="65"/>
      <c r="F210" s="65"/>
      <c r="G210" s="65"/>
      <c r="J210" s="65"/>
      <c r="K210" s="65"/>
      <c r="N210" s="65"/>
      <c r="O210" s="65"/>
      <c r="R210" s="65"/>
      <c r="S210" s="65"/>
    </row>
    <row r="211" spans="2:19" ht="15" x14ac:dyDescent="0.25">
      <c r="B211" s="65"/>
      <c r="C211" s="65"/>
      <c r="F211" s="65"/>
      <c r="G211" s="65"/>
      <c r="J211" s="65"/>
      <c r="K211" s="65"/>
      <c r="N211" s="65"/>
      <c r="O211" s="65"/>
      <c r="R211" s="65"/>
      <c r="S211" s="65"/>
    </row>
    <row r="212" spans="2:19" ht="15" x14ac:dyDescent="0.25">
      <c r="B212" s="65"/>
      <c r="C212" s="65"/>
      <c r="F212" s="65"/>
      <c r="G212" s="65"/>
      <c r="J212" s="65"/>
      <c r="K212" s="65"/>
      <c r="N212" s="65"/>
      <c r="O212" s="65"/>
      <c r="R212" s="65"/>
      <c r="S212" s="65"/>
    </row>
    <row r="213" spans="2:19" ht="15" x14ac:dyDescent="0.25">
      <c r="B213" s="65"/>
      <c r="C213" s="65"/>
      <c r="F213" s="65"/>
      <c r="G213" s="65"/>
      <c r="J213" s="65"/>
      <c r="K213" s="65"/>
      <c r="N213" s="65"/>
      <c r="O213" s="65"/>
      <c r="R213" s="65"/>
      <c r="S213" s="65"/>
    </row>
    <row r="214" spans="2:19" ht="15" x14ac:dyDescent="0.25">
      <c r="B214" s="65"/>
      <c r="C214" s="65"/>
      <c r="F214" s="65"/>
      <c r="G214" s="65"/>
      <c r="J214" s="65"/>
      <c r="K214" s="65"/>
      <c r="N214" s="65"/>
      <c r="O214" s="65"/>
      <c r="R214" s="65"/>
      <c r="S214" s="65"/>
    </row>
    <row r="215" spans="2:19" ht="15" x14ac:dyDescent="0.25">
      <c r="B215" s="65"/>
      <c r="C215" s="65"/>
      <c r="F215" s="65"/>
      <c r="G215" s="65"/>
      <c r="J215" s="65"/>
      <c r="K215" s="65"/>
      <c r="N215" s="65"/>
      <c r="O215" s="65"/>
      <c r="R215" s="65"/>
      <c r="S215" s="65"/>
    </row>
    <row r="216" spans="2:19" ht="15" x14ac:dyDescent="0.25">
      <c r="B216" s="65"/>
      <c r="C216" s="65"/>
      <c r="F216" s="65"/>
      <c r="G216" s="65"/>
      <c r="J216" s="65"/>
      <c r="K216" s="65"/>
      <c r="N216" s="65"/>
      <c r="O216" s="65"/>
      <c r="R216" s="65"/>
      <c r="S216" s="65"/>
    </row>
    <row r="217" spans="2:19" ht="15" x14ac:dyDescent="0.25">
      <c r="B217" s="65"/>
      <c r="C217" s="65"/>
      <c r="F217" s="65"/>
      <c r="G217" s="65"/>
      <c r="J217" s="65"/>
      <c r="K217" s="65"/>
      <c r="N217" s="65"/>
      <c r="O217" s="65"/>
      <c r="R217" s="65"/>
      <c r="S217" s="65"/>
    </row>
    <row r="218" spans="2:19" ht="15" x14ac:dyDescent="0.25">
      <c r="B218" s="65"/>
      <c r="C218" s="65"/>
      <c r="F218" s="65"/>
      <c r="G218" s="65"/>
      <c r="J218" s="65"/>
      <c r="K218" s="65"/>
      <c r="N218" s="65"/>
      <c r="O218" s="65"/>
      <c r="R218" s="65"/>
      <c r="S218" s="65"/>
    </row>
    <row r="219" spans="2:19" ht="15" x14ac:dyDescent="0.25">
      <c r="B219" s="65"/>
      <c r="C219" s="65"/>
      <c r="F219" s="65"/>
      <c r="G219" s="65"/>
      <c r="J219" s="65"/>
      <c r="K219" s="65"/>
      <c r="N219" s="65"/>
      <c r="O219" s="65"/>
      <c r="R219" s="65"/>
      <c r="S219" s="65"/>
    </row>
    <row r="220" spans="2:19" ht="15" x14ac:dyDescent="0.25">
      <c r="B220" s="65"/>
      <c r="C220" s="65"/>
      <c r="F220" s="65"/>
      <c r="G220" s="65"/>
      <c r="J220" s="65"/>
      <c r="K220" s="65"/>
      <c r="N220" s="65"/>
      <c r="O220" s="65"/>
      <c r="R220" s="65"/>
      <c r="S220" s="65"/>
    </row>
    <row r="221" spans="2:19" ht="15" x14ac:dyDescent="0.25">
      <c r="B221" s="65"/>
      <c r="C221" s="65"/>
      <c r="F221" s="65"/>
      <c r="G221" s="65"/>
      <c r="J221" s="65"/>
      <c r="K221" s="65"/>
      <c r="N221" s="65"/>
      <c r="O221" s="65"/>
      <c r="R221" s="65"/>
      <c r="S221" s="65"/>
    </row>
    <row r="222" spans="2:19" ht="15" x14ac:dyDescent="0.25">
      <c r="B222" s="65"/>
      <c r="C222" s="65"/>
      <c r="F222" s="65"/>
      <c r="G222" s="65"/>
      <c r="J222" s="65"/>
      <c r="K222" s="65"/>
      <c r="N222" s="65"/>
      <c r="O222" s="65"/>
      <c r="R222" s="65"/>
      <c r="S222" s="65"/>
    </row>
    <row r="223" spans="2:19" ht="15" x14ac:dyDescent="0.25">
      <c r="B223" s="65"/>
      <c r="C223" s="65"/>
      <c r="F223" s="65"/>
      <c r="G223" s="65"/>
      <c r="J223" s="65"/>
      <c r="K223" s="65"/>
      <c r="N223" s="65"/>
      <c r="O223" s="65"/>
      <c r="R223" s="65"/>
      <c r="S223" s="65"/>
    </row>
    <row r="224" spans="2:19" ht="15" x14ac:dyDescent="0.25">
      <c r="B224" s="65"/>
      <c r="C224" s="65"/>
      <c r="F224" s="65"/>
      <c r="G224" s="65"/>
      <c r="J224" s="65"/>
      <c r="K224" s="65"/>
      <c r="N224" s="65"/>
      <c r="O224" s="65"/>
      <c r="R224" s="65"/>
      <c r="S224" s="65"/>
    </row>
    <row r="225" spans="2:19" ht="15" x14ac:dyDescent="0.25">
      <c r="B225" s="65"/>
      <c r="C225" s="65"/>
      <c r="F225" s="65"/>
      <c r="G225" s="65"/>
      <c r="J225" s="65"/>
      <c r="K225" s="65"/>
      <c r="N225" s="65"/>
      <c r="O225" s="65"/>
      <c r="R225" s="65"/>
      <c r="S225" s="65"/>
    </row>
    <row r="226" spans="2:19" ht="15" x14ac:dyDescent="0.25">
      <c r="B226" s="65"/>
      <c r="C226" s="65"/>
      <c r="F226" s="65"/>
      <c r="G226" s="65"/>
      <c r="J226" s="65"/>
      <c r="K226" s="65"/>
      <c r="N226" s="65"/>
      <c r="O226" s="65"/>
      <c r="R226" s="65"/>
      <c r="S226" s="65"/>
    </row>
    <row r="227" spans="2:19" ht="15" x14ac:dyDescent="0.25">
      <c r="B227" s="65"/>
      <c r="C227" s="65"/>
      <c r="F227" s="65"/>
      <c r="G227" s="65"/>
      <c r="J227" s="65"/>
      <c r="K227" s="65"/>
      <c r="N227" s="65"/>
      <c r="O227" s="65"/>
      <c r="R227" s="65"/>
      <c r="S227" s="65"/>
    </row>
    <row r="228" spans="2:19" ht="15" x14ac:dyDescent="0.25">
      <c r="B228" s="65"/>
      <c r="C228" s="65"/>
      <c r="F228" s="65"/>
      <c r="G228" s="65"/>
      <c r="J228" s="65"/>
      <c r="K228" s="65"/>
      <c r="N228" s="65"/>
      <c r="O228" s="65"/>
      <c r="R228" s="65"/>
      <c r="S228" s="65"/>
    </row>
    <row r="229" spans="2:19" ht="15" x14ac:dyDescent="0.25">
      <c r="B229" s="65"/>
      <c r="C229" s="65"/>
      <c r="F229" s="65"/>
      <c r="G229" s="65"/>
      <c r="J229" s="65"/>
      <c r="K229" s="65"/>
      <c r="N229" s="65"/>
      <c r="O229" s="65"/>
      <c r="R229" s="65"/>
      <c r="S229" s="65"/>
    </row>
    <row r="230" spans="2:19" ht="15" x14ac:dyDescent="0.25">
      <c r="B230" s="65"/>
      <c r="C230" s="65"/>
      <c r="F230" s="65"/>
      <c r="G230" s="65"/>
      <c r="J230" s="65"/>
      <c r="K230" s="65"/>
      <c r="N230" s="65"/>
      <c r="O230" s="65"/>
      <c r="R230" s="65"/>
      <c r="S230" s="65"/>
    </row>
    <row r="231" spans="2:19" ht="15" x14ac:dyDescent="0.25">
      <c r="B231" s="65"/>
      <c r="C231" s="65"/>
      <c r="F231" s="65"/>
      <c r="G231" s="65"/>
      <c r="J231" s="65"/>
      <c r="K231" s="65"/>
      <c r="N231" s="65"/>
      <c r="O231" s="65"/>
      <c r="R231" s="65"/>
      <c r="S231" s="65"/>
    </row>
    <row r="232" spans="2:19" ht="15" x14ac:dyDescent="0.25">
      <c r="B232" s="65"/>
      <c r="C232" s="65"/>
      <c r="F232" s="65"/>
      <c r="G232" s="65"/>
      <c r="J232" s="65"/>
      <c r="K232" s="65"/>
      <c r="N232" s="65"/>
      <c r="O232" s="65"/>
      <c r="R232" s="65"/>
      <c r="S232" s="65"/>
    </row>
    <row r="233" spans="2:19" ht="15" x14ac:dyDescent="0.25">
      <c r="B233" s="65"/>
      <c r="C233" s="65"/>
      <c r="F233" s="65"/>
      <c r="G233" s="65"/>
      <c r="J233" s="65"/>
      <c r="K233" s="65"/>
      <c r="N233" s="65"/>
      <c r="O233" s="65"/>
      <c r="R233" s="65"/>
      <c r="S233" s="65"/>
    </row>
    <row r="234" spans="2:19" ht="15" x14ac:dyDescent="0.25">
      <c r="B234" s="65"/>
      <c r="C234" s="65"/>
      <c r="F234" s="65"/>
      <c r="G234" s="65"/>
      <c r="J234" s="65"/>
      <c r="K234" s="65"/>
      <c r="N234" s="65"/>
      <c r="O234" s="65"/>
      <c r="R234" s="65"/>
      <c r="S234" s="65"/>
    </row>
    <row r="235" spans="2:19" ht="15" x14ac:dyDescent="0.25">
      <c r="B235" s="65"/>
      <c r="C235" s="65"/>
      <c r="F235" s="65"/>
      <c r="G235" s="65"/>
      <c r="J235" s="65"/>
      <c r="K235" s="65"/>
      <c r="N235" s="65"/>
      <c r="O235" s="65"/>
      <c r="R235" s="65"/>
      <c r="S235" s="65"/>
    </row>
    <row r="236" spans="2:19" ht="15" x14ac:dyDescent="0.25">
      <c r="B236" s="65"/>
      <c r="C236" s="65"/>
      <c r="F236" s="65"/>
      <c r="G236" s="65"/>
      <c r="J236" s="65"/>
      <c r="K236" s="65"/>
      <c r="N236" s="65"/>
      <c r="O236" s="65"/>
      <c r="R236" s="65"/>
      <c r="S236" s="65"/>
    </row>
    <row r="237" spans="2:19" ht="15" x14ac:dyDescent="0.25">
      <c r="B237" s="65"/>
      <c r="C237" s="65"/>
      <c r="F237" s="65"/>
      <c r="G237" s="65"/>
      <c r="J237" s="65"/>
      <c r="K237" s="65"/>
      <c r="N237" s="65"/>
      <c r="O237" s="65"/>
      <c r="R237" s="65"/>
      <c r="S237" s="65"/>
    </row>
    <row r="238" spans="2:19" ht="15" x14ac:dyDescent="0.25">
      <c r="B238" s="65"/>
      <c r="C238" s="65"/>
      <c r="F238" s="65"/>
      <c r="G238" s="65"/>
      <c r="J238" s="65"/>
      <c r="K238" s="65"/>
      <c r="N238" s="65"/>
      <c r="O238" s="65"/>
      <c r="R238" s="65"/>
      <c r="S238" s="65"/>
    </row>
    <row r="239" spans="2:19" ht="15" x14ac:dyDescent="0.25">
      <c r="B239" s="65"/>
      <c r="C239" s="65"/>
      <c r="F239" s="65"/>
      <c r="G239" s="65"/>
      <c r="J239" s="65"/>
      <c r="K239" s="65"/>
      <c r="N239" s="65"/>
      <c r="O239" s="65"/>
      <c r="R239" s="65"/>
      <c r="S239" s="65"/>
    </row>
    <row r="240" spans="2:19" ht="15" x14ac:dyDescent="0.25">
      <c r="B240" s="65"/>
      <c r="C240" s="65"/>
      <c r="F240" s="65"/>
      <c r="G240" s="65"/>
      <c r="J240" s="65"/>
      <c r="K240" s="65"/>
      <c r="N240" s="65"/>
      <c r="O240" s="65"/>
      <c r="R240" s="65"/>
      <c r="S240" s="65"/>
    </row>
    <row r="241" spans="2:19" ht="15" x14ac:dyDescent="0.25">
      <c r="B241" s="65"/>
      <c r="C241" s="65"/>
      <c r="F241" s="65"/>
      <c r="G241" s="65"/>
      <c r="J241" s="65"/>
      <c r="K241" s="65"/>
      <c r="N241" s="65"/>
      <c r="O241" s="65"/>
      <c r="R241" s="65"/>
      <c r="S241" s="65"/>
    </row>
    <row r="242" spans="2:19" ht="15" x14ac:dyDescent="0.25">
      <c r="B242" s="65"/>
      <c r="C242" s="65"/>
      <c r="F242" s="65"/>
      <c r="G242" s="65"/>
      <c r="J242" s="65"/>
      <c r="K242" s="65"/>
      <c r="N242" s="65"/>
      <c r="O242" s="65"/>
      <c r="R242" s="65"/>
      <c r="S242" s="65"/>
    </row>
    <row r="243" spans="2:19" ht="15" x14ac:dyDescent="0.25">
      <c r="B243" s="65"/>
      <c r="C243" s="65"/>
      <c r="F243" s="65"/>
      <c r="G243" s="65"/>
      <c r="J243" s="65"/>
      <c r="K243" s="65"/>
      <c r="N243" s="65"/>
      <c r="O243" s="65"/>
      <c r="R243" s="65"/>
      <c r="S243" s="65"/>
    </row>
    <row r="244" spans="2:19" ht="15" x14ac:dyDescent="0.25">
      <c r="B244" s="65"/>
      <c r="C244" s="65"/>
      <c r="F244" s="65"/>
      <c r="G244" s="65"/>
      <c r="J244" s="65"/>
      <c r="K244" s="65"/>
      <c r="N244" s="65"/>
      <c r="O244" s="65"/>
      <c r="R244" s="65"/>
      <c r="S244" s="65"/>
    </row>
    <row r="245" spans="2:19" ht="15" x14ac:dyDescent="0.25">
      <c r="B245" s="65"/>
      <c r="C245" s="65"/>
      <c r="F245" s="65"/>
      <c r="G245" s="65"/>
      <c r="J245" s="65"/>
      <c r="K245" s="65"/>
      <c r="N245" s="65"/>
      <c r="O245" s="65"/>
      <c r="R245" s="65"/>
      <c r="S245" s="65"/>
    </row>
    <row r="246" spans="2:19" ht="15" x14ac:dyDescent="0.25">
      <c r="B246" s="65"/>
      <c r="C246" s="65"/>
      <c r="F246" s="65"/>
      <c r="G246" s="65"/>
      <c r="J246" s="65"/>
      <c r="K246" s="65"/>
      <c r="N246" s="65"/>
      <c r="O246" s="65"/>
      <c r="R246" s="65"/>
      <c r="S246" s="65"/>
    </row>
    <row r="247" spans="2:19" ht="15" x14ac:dyDescent="0.25">
      <c r="B247" s="65"/>
      <c r="C247" s="65"/>
      <c r="F247" s="65"/>
      <c r="G247" s="65"/>
      <c r="J247" s="65"/>
      <c r="K247" s="65"/>
      <c r="N247" s="65"/>
      <c r="O247" s="65"/>
      <c r="R247" s="65"/>
      <c r="S247" s="65"/>
    </row>
    <row r="248" spans="2:19" ht="15" x14ac:dyDescent="0.25">
      <c r="B248" s="65"/>
      <c r="C248" s="65"/>
      <c r="F248" s="65"/>
      <c r="G248" s="65"/>
      <c r="J248" s="65"/>
      <c r="K248" s="65"/>
      <c r="N248" s="65"/>
      <c r="O248" s="65"/>
      <c r="R248" s="65"/>
      <c r="S248" s="65"/>
    </row>
    <row r="249" spans="2:19" ht="15" x14ac:dyDescent="0.25">
      <c r="B249" s="65"/>
      <c r="C249" s="65"/>
      <c r="F249" s="65"/>
      <c r="G249" s="65"/>
      <c r="J249" s="65"/>
      <c r="K249" s="65"/>
      <c r="N249" s="65"/>
      <c r="O249" s="65"/>
      <c r="R249" s="65"/>
      <c r="S249" s="65"/>
    </row>
    <row r="250" spans="2:19" ht="15" x14ac:dyDescent="0.25">
      <c r="B250" s="65"/>
      <c r="C250" s="65"/>
      <c r="F250" s="65"/>
      <c r="G250" s="65"/>
      <c r="J250" s="65"/>
      <c r="K250" s="65"/>
      <c r="N250" s="65"/>
      <c r="O250" s="65"/>
      <c r="R250" s="65"/>
      <c r="S250" s="65"/>
    </row>
    <row r="251" spans="2:19" ht="15" x14ac:dyDescent="0.25">
      <c r="B251" s="65"/>
      <c r="C251" s="65"/>
      <c r="F251" s="65"/>
      <c r="G251" s="65"/>
      <c r="J251" s="65"/>
      <c r="K251" s="65"/>
      <c r="N251" s="65"/>
      <c r="O251" s="65"/>
      <c r="R251" s="65"/>
      <c r="S251" s="65"/>
    </row>
    <row r="252" spans="2:19" ht="15" x14ac:dyDescent="0.25">
      <c r="B252" s="65"/>
      <c r="C252" s="65"/>
      <c r="F252" s="65"/>
      <c r="G252" s="65"/>
      <c r="J252" s="65"/>
      <c r="K252" s="65"/>
      <c r="N252" s="65"/>
      <c r="O252" s="65"/>
      <c r="R252" s="65"/>
      <c r="S252" s="65"/>
    </row>
    <row r="253" spans="2:19" ht="15" x14ac:dyDescent="0.25">
      <c r="B253" s="65"/>
      <c r="C253" s="65"/>
      <c r="F253" s="65"/>
      <c r="G253" s="65"/>
      <c r="J253" s="65"/>
      <c r="K253" s="65"/>
      <c r="N253" s="65"/>
      <c r="O253" s="65"/>
      <c r="R253" s="65"/>
      <c r="S253" s="65"/>
    </row>
    <row r="254" spans="2:19" ht="15" x14ac:dyDescent="0.25">
      <c r="B254" s="65"/>
      <c r="C254" s="65"/>
      <c r="F254" s="65"/>
      <c r="G254" s="65"/>
      <c r="J254" s="65"/>
      <c r="K254" s="65"/>
      <c r="N254" s="65"/>
      <c r="O254" s="65"/>
      <c r="R254" s="65"/>
      <c r="S254" s="65"/>
    </row>
    <row r="255" spans="2:19" ht="15" x14ac:dyDescent="0.25">
      <c r="B255" s="65"/>
      <c r="C255" s="65"/>
      <c r="F255" s="65"/>
      <c r="G255" s="65"/>
      <c r="J255" s="65"/>
      <c r="K255" s="65"/>
      <c r="N255" s="65"/>
      <c r="O255" s="65"/>
      <c r="R255" s="65"/>
      <c r="S255" s="65"/>
    </row>
    <row r="256" spans="2:19" ht="15" x14ac:dyDescent="0.25">
      <c r="B256" s="65"/>
      <c r="C256" s="65"/>
      <c r="F256" s="65"/>
      <c r="G256" s="65"/>
      <c r="J256" s="65"/>
      <c r="K256" s="65"/>
      <c r="N256" s="65"/>
      <c r="O256" s="65"/>
      <c r="R256" s="65"/>
      <c r="S256" s="65"/>
    </row>
    <row r="257" spans="2:19" ht="15" x14ac:dyDescent="0.25">
      <c r="B257" s="65"/>
      <c r="C257" s="65"/>
      <c r="F257" s="65"/>
      <c r="G257" s="65"/>
      <c r="J257" s="65"/>
      <c r="K257" s="65"/>
      <c r="N257" s="65"/>
      <c r="O257" s="65"/>
      <c r="R257" s="65"/>
      <c r="S257" s="65"/>
    </row>
    <row r="258" spans="2:19" ht="15" x14ac:dyDescent="0.25">
      <c r="B258" s="65"/>
      <c r="C258" s="65"/>
      <c r="F258" s="65"/>
      <c r="G258" s="65"/>
      <c r="J258" s="65"/>
      <c r="K258" s="65"/>
      <c r="N258" s="65"/>
      <c r="O258" s="65"/>
      <c r="R258" s="65"/>
      <c r="S258" s="65"/>
    </row>
    <row r="259" spans="2:19" ht="15" x14ac:dyDescent="0.25">
      <c r="B259" s="65"/>
      <c r="C259" s="65"/>
      <c r="F259" s="65"/>
      <c r="G259" s="65"/>
      <c r="J259" s="65"/>
      <c r="K259" s="65"/>
      <c r="N259" s="65"/>
      <c r="O259" s="65"/>
      <c r="R259" s="65"/>
      <c r="S259" s="65"/>
    </row>
    <row r="260" spans="2:19" ht="15" x14ac:dyDescent="0.25">
      <c r="B260" s="65"/>
      <c r="C260" s="65"/>
      <c r="F260" s="65"/>
      <c r="G260" s="65"/>
      <c r="J260" s="65"/>
      <c r="K260" s="65"/>
      <c r="N260" s="65"/>
      <c r="O260" s="65"/>
      <c r="R260" s="65"/>
      <c r="S260" s="65"/>
    </row>
    <row r="261" spans="2:19" ht="15" x14ac:dyDescent="0.25">
      <c r="B261" s="65"/>
      <c r="C261" s="65"/>
      <c r="F261" s="65"/>
      <c r="G261" s="65"/>
      <c r="J261" s="65"/>
      <c r="K261" s="65"/>
      <c r="N261" s="65"/>
      <c r="O261" s="65"/>
      <c r="R261" s="65"/>
      <c r="S261" s="65"/>
    </row>
    <row r="262" spans="2:19" ht="15" x14ac:dyDescent="0.25">
      <c r="B262" s="65"/>
      <c r="C262" s="65"/>
      <c r="F262" s="65"/>
      <c r="G262" s="65"/>
      <c r="J262" s="65"/>
      <c r="K262" s="65"/>
      <c r="N262" s="65"/>
      <c r="O262" s="65"/>
      <c r="R262" s="65"/>
      <c r="S262" s="65"/>
    </row>
    <row r="263" spans="2:19" ht="15" x14ac:dyDescent="0.25">
      <c r="B263" s="65"/>
      <c r="C263" s="65"/>
      <c r="F263" s="65"/>
      <c r="G263" s="65"/>
      <c r="J263" s="65"/>
      <c r="K263" s="65"/>
      <c r="N263" s="65"/>
      <c r="O263" s="65"/>
      <c r="R263" s="65"/>
      <c r="S263" s="65"/>
    </row>
    <row r="264" spans="2:19" ht="15" x14ac:dyDescent="0.25">
      <c r="B264" s="65"/>
      <c r="C264" s="65"/>
      <c r="F264" s="65"/>
      <c r="G264" s="65"/>
      <c r="J264" s="65"/>
      <c r="K264" s="65"/>
      <c r="N264" s="65"/>
      <c r="O264" s="65"/>
      <c r="R264" s="65"/>
      <c r="S264" s="65"/>
    </row>
    <row r="265" spans="2:19" ht="15" x14ac:dyDescent="0.25">
      <c r="B265" s="65"/>
      <c r="C265" s="65"/>
      <c r="F265" s="65"/>
      <c r="G265" s="65"/>
      <c r="J265" s="65"/>
      <c r="K265" s="65"/>
      <c r="N265" s="65"/>
      <c r="O265" s="65"/>
      <c r="R265" s="65"/>
      <c r="S265" s="65"/>
    </row>
    <row r="266" spans="2:19" ht="15" x14ac:dyDescent="0.25">
      <c r="B266" s="65"/>
      <c r="C266" s="65"/>
      <c r="F266" s="65"/>
      <c r="G266" s="65"/>
      <c r="J266" s="65"/>
      <c r="K266" s="65"/>
      <c r="N266" s="65"/>
      <c r="O266" s="65"/>
      <c r="R266" s="65"/>
      <c r="S266" s="65"/>
    </row>
    <row r="267" spans="2:19" ht="15" x14ac:dyDescent="0.25">
      <c r="B267" s="65"/>
      <c r="C267" s="65"/>
      <c r="F267" s="65"/>
      <c r="G267" s="65"/>
      <c r="J267" s="65"/>
      <c r="K267" s="65"/>
      <c r="N267" s="65"/>
      <c r="O267" s="65"/>
      <c r="R267" s="65"/>
      <c r="S267" s="65"/>
    </row>
    <row r="268" spans="2:19" ht="15" x14ac:dyDescent="0.25">
      <c r="B268" s="65"/>
      <c r="C268" s="65"/>
      <c r="F268" s="65"/>
      <c r="G268" s="65"/>
      <c r="J268" s="65"/>
      <c r="K268" s="65"/>
      <c r="N268" s="65"/>
      <c r="O268" s="65"/>
      <c r="R268" s="65"/>
      <c r="S268" s="65"/>
    </row>
    <row r="269" spans="2:19" ht="15" x14ac:dyDescent="0.25">
      <c r="B269" s="65"/>
      <c r="C269" s="65"/>
      <c r="F269" s="65"/>
      <c r="G269" s="65"/>
      <c r="J269" s="65"/>
      <c r="K269" s="65"/>
      <c r="N269" s="65"/>
      <c r="O269" s="65"/>
      <c r="R269" s="65"/>
      <c r="S269" s="65"/>
    </row>
    <row r="270" spans="2:19" ht="15" x14ac:dyDescent="0.25">
      <c r="B270" s="65"/>
      <c r="C270" s="65"/>
      <c r="F270" s="65"/>
      <c r="G270" s="65"/>
      <c r="J270" s="65"/>
      <c r="K270" s="65"/>
      <c r="N270" s="65"/>
      <c r="O270" s="65"/>
      <c r="R270" s="65"/>
      <c r="S270" s="65"/>
    </row>
    <row r="271" spans="2:19" ht="15" x14ac:dyDescent="0.25">
      <c r="B271" s="65"/>
      <c r="C271" s="65"/>
      <c r="F271" s="65"/>
      <c r="G271" s="65"/>
      <c r="J271" s="65"/>
      <c r="K271" s="65"/>
      <c r="N271" s="65"/>
      <c r="O271" s="65"/>
      <c r="R271" s="65"/>
      <c r="S271" s="65"/>
    </row>
    <row r="272" spans="2:19" ht="15" x14ac:dyDescent="0.25">
      <c r="B272" s="65"/>
      <c r="C272" s="65"/>
      <c r="F272" s="65"/>
      <c r="G272" s="65"/>
      <c r="J272" s="65"/>
      <c r="K272" s="65"/>
      <c r="N272" s="65"/>
      <c r="O272" s="65"/>
      <c r="R272" s="65"/>
      <c r="S272" s="65"/>
    </row>
    <row r="273" spans="2:19" ht="15" x14ac:dyDescent="0.25">
      <c r="B273" s="65"/>
      <c r="C273" s="65"/>
      <c r="F273" s="65"/>
      <c r="G273" s="65"/>
      <c r="J273" s="65"/>
      <c r="K273" s="65"/>
      <c r="N273" s="65"/>
      <c r="O273" s="65"/>
      <c r="R273" s="65"/>
      <c r="S273" s="65"/>
    </row>
    <row r="274" spans="2:19" ht="15" x14ac:dyDescent="0.25">
      <c r="B274" s="65"/>
      <c r="C274" s="65"/>
      <c r="F274" s="65"/>
      <c r="G274" s="65"/>
      <c r="J274" s="65"/>
      <c r="K274" s="65"/>
      <c r="N274" s="65"/>
      <c r="O274" s="65"/>
      <c r="R274" s="65"/>
      <c r="S274" s="65"/>
    </row>
    <row r="275" spans="2:19" ht="15" x14ac:dyDescent="0.25">
      <c r="B275" s="65"/>
      <c r="C275" s="65"/>
      <c r="F275" s="65"/>
      <c r="G275" s="65"/>
      <c r="J275" s="65"/>
      <c r="K275" s="65"/>
      <c r="N275" s="65"/>
      <c r="O275" s="65"/>
      <c r="R275" s="65"/>
      <c r="S275" s="65"/>
    </row>
    <row r="276" spans="2:19" ht="15" x14ac:dyDescent="0.25">
      <c r="B276" s="65"/>
      <c r="C276" s="65"/>
      <c r="F276" s="65"/>
      <c r="G276" s="65"/>
      <c r="J276" s="65"/>
      <c r="K276" s="65"/>
      <c r="N276" s="65"/>
      <c r="O276" s="65"/>
      <c r="R276" s="65"/>
      <c r="S276" s="65"/>
    </row>
    <row r="277" spans="2:19" ht="15" x14ac:dyDescent="0.25">
      <c r="B277" s="65"/>
      <c r="C277" s="65"/>
      <c r="F277" s="65"/>
      <c r="G277" s="65"/>
      <c r="J277" s="65"/>
      <c r="K277" s="65"/>
      <c r="N277" s="65"/>
      <c r="O277" s="65"/>
      <c r="R277" s="65"/>
      <c r="S277" s="65"/>
    </row>
    <row r="278" spans="2:19" ht="15" x14ac:dyDescent="0.25">
      <c r="B278" s="65"/>
      <c r="C278" s="65"/>
      <c r="F278" s="65"/>
      <c r="G278" s="65"/>
      <c r="J278" s="65"/>
      <c r="K278" s="65"/>
      <c r="N278" s="65"/>
      <c r="O278" s="65"/>
      <c r="R278" s="65"/>
      <c r="S278" s="65"/>
    </row>
    <row r="279" spans="2:19" ht="15" x14ac:dyDescent="0.25">
      <c r="B279" s="65"/>
      <c r="C279" s="65"/>
      <c r="F279" s="65"/>
      <c r="G279" s="65"/>
      <c r="J279" s="65"/>
      <c r="K279" s="65"/>
      <c r="N279" s="65"/>
      <c r="O279" s="65"/>
      <c r="R279" s="65"/>
      <c r="S279" s="65"/>
    </row>
    <row r="280" spans="2:19" ht="15" x14ac:dyDescent="0.25">
      <c r="B280" s="65"/>
      <c r="C280" s="65"/>
      <c r="F280" s="65"/>
      <c r="G280" s="65"/>
      <c r="J280" s="65"/>
      <c r="K280" s="65"/>
      <c r="N280" s="65"/>
      <c r="O280" s="65"/>
      <c r="R280" s="65"/>
      <c r="S280" s="65"/>
    </row>
    <row r="281" spans="2:19" ht="15" x14ac:dyDescent="0.25">
      <c r="B281" s="65"/>
      <c r="C281" s="65"/>
      <c r="F281" s="65"/>
      <c r="G281" s="65"/>
      <c r="J281" s="65"/>
      <c r="K281" s="65"/>
      <c r="N281" s="65"/>
      <c r="O281" s="65"/>
      <c r="R281" s="65"/>
      <c r="S281" s="65"/>
    </row>
    <row r="282" spans="2:19" ht="15" x14ac:dyDescent="0.25">
      <c r="B282" s="65"/>
      <c r="C282" s="65"/>
      <c r="F282" s="65"/>
      <c r="G282" s="65"/>
      <c r="J282" s="65"/>
      <c r="K282" s="65"/>
      <c r="N282" s="65"/>
      <c r="O282" s="65"/>
      <c r="R282" s="65"/>
      <c r="S282" s="65"/>
    </row>
    <row r="283" spans="2:19" ht="15" x14ac:dyDescent="0.25">
      <c r="B283" s="65"/>
      <c r="C283" s="65"/>
      <c r="F283" s="65"/>
      <c r="G283" s="65"/>
      <c r="J283" s="65"/>
      <c r="K283" s="65"/>
      <c r="N283" s="65"/>
      <c r="O283" s="65"/>
      <c r="R283" s="65"/>
      <c r="S283" s="65"/>
    </row>
    <row r="284" spans="2:19" ht="15" x14ac:dyDescent="0.25">
      <c r="B284" s="65"/>
      <c r="C284" s="65"/>
      <c r="F284" s="65"/>
      <c r="G284" s="65"/>
      <c r="J284" s="65"/>
      <c r="K284" s="65"/>
      <c r="N284" s="65"/>
      <c r="O284" s="65"/>
      <c r="R284" s="65"/>
      <c r="S284" s="65"/>
    </row>
    <row r="285" spans="2:19" ht="15" x14ac:dyDescent="0.25">
      <c r="B285" s="65"/>
      <c r="C285" s="65"/>
      <c r="F285" s="65"/>
      <c r="G285" s="65"/>
      <c r="J285" s="65"/>
      <c r="K285" s="65"/>
      <c r="N285" s="65"/>
      <c r="O285" s="65"/>
      <c r="R285" s="65"/>
      <c r="S285" s="65"/>
    </row>
    <row r="286" spans="2:19" ht="15" x14ac:dyDescent="0.25">
      <c r="B286" s="65"/>
      <c r="C286" s="65"/>
      <c r="F286" s="65"/>
      <c r="G286" s="65"/>
      <c r="J286" s="65"/>
      <c r="K286" s="65"/>
      <c r="N286" s="65"/>
      <c r="O286" s="65"/>
      <c r="R286" s="65"/>
      <c r="S286" s="65"/>
    </row>
    <row r="287" spans="2:19" ht="15" x14ac:dyDescent="0.25">
      <c r="B287" s="65"/>
      <c r="C287" s="65"/>
      <c r="F287" s="65"/>
      <c r="G287" s="65"/>
      <c r="J287" s="65"/>
      <c r="K287" s="65"/>
      <c r="N287" s="65"/>
      <c r="O287" s="65"/>
      <c r="R287" s="65"/>
      <c r="S287" s="65"/>
    </row>
    <row r="288" spans="2:19" ht="15" x14ac:dyDescent="0.25">
      <c r="B288" s="65"/>
      <c r="C288" s="65"/>
      <c r="F288" s="65"/>
      <c r="G288" s="65"/>
      <c r="J288" s="65"/>
      <c r="K288" s="65"/>
      <c r="N288" s="65"/>
      <c r="O288" s="65"/>
      <c r="R288" s="65"/>
      <c r="S288" s="65"/>
    </row>
    <row r="289" spans="2:19" ht="15" x14ac:dyDescent="0.25">
      <c r="B289" s="65"/>
      <c r="C289" s="65"/>
      <c r="F289" s="65"/>
      <c r="G289" s="65"/>
      <c r="J289" s="65"/>
      <c r="K289" s="65"/>
      <c r="N289" s="65"/>
      <c r="O289" s="65"/>
      <c r="R289" s="65"/>
      <c r="S289" s="65"/>
    </row>
    <row r="290" spans="2:19" ht="15" x14ac:dyDescent="0.25">
      <c r="B290" s="65"/>
      <c r="C290" s="65"/>
      <c r="F290" s="65"/>
      <c r="G290" s="65"/>
      <c r="J290" s="65"/>
      <c r="K290" s="65"/>
      <c r="N290" s="65"/>
      <c r="O290" s="65"/>
      <c r="R290" s="65"/>
      <c r="S290" s="65"/>
    </row>
    <row r="291" spans="2:19" ht="15" x14ac:dyDescent="0.25">
      <c r="B291" s="65"/>
      <c r="C291" s="65"/>
      <c r="F291" s="65"/>
      <c r="G291" s="65"/>
      <c r="J291" s="65"/>
      <c r="K291" s="65"/>
      <c r="N291" s="65"/>
      <c r="O291" s="65"/>
      <c r="R291" s="65"/>
      <c r="S291" s="65"/>
    </row>
    <row r="292" spans="2:19" ht="15" x14ac:dyDescent="0.25">
      <c r="B292" s="65"/>
      <c r="C292" s="65"/>
      <c r="F292" s="65"/>
      <c r="G292" s="65"/>
      <c r="J292" s="65"/>
      <c r="K292" s="65"/>
      <c r="N292" s="65"/>
      <c r="O292" s="65"/>
      <c r="R292" s="65"/>
      <c r="S292" s="65"/>
    </row>
    <row r="293" spans="2:19" ht="15" x14ac:dyDescent="0.25">
      <c r="B293" s="65"/>
      <c r="C293" s="65"/>
      <c r="F293" s="65"/>
      <c r="G293" s="65"/>
      <c r="J293" s="65"/>
      <c r="K293" s="65"/>
      <c r="N293" s="65"/>
      <c r="O293" s="65"/>
      <c r="R293" s="65"/>
      <c r="S293" s="65"/>
    </row>
    <row r="294" spans="2:19" ht="15" x14ac:dyDescent="0.25">
      <c r="B294" s="65"/>
      <c r="C294" s="65"/>
      <c r="F294" s="65"/>
      <c r="G294" s="65"/>
      <c r="J294" s="65"/>
      <c r="K294" s="65"/>
      <c r="N294" s="65"/>
      <c r="O294" s="65"/>
      <c r="R294" s="65"/>
      <c r="S294" s="65"/>
    </row>
    <row r="295" spans="2:19" ht="15" x14ac:dyDescent="0.25">
      <c r="B295" s="65"/>
      <c r="C295" s="65"/>
      <c r="F295" s="65"/>
      <c r="G295" s="65"/>
      <c r="J295" s="65"/>
      <c r="K295" s="65"/>
      <c r="N295" s="65"/>
      <c r="O295" s="65"/>
      <c r="R295" s="65"/>
      <c r="S295" s="65"/>
    </row>
    <row r="296" spans="2:19" ht="15" x14ac:dyDescent="0.25">
      <c r="B296" s="65"/>
      <c r="C296" s="65"/>
      <c r="F296" s="65"/>
      <c r="G296" s="65"/>
      <c r="J296" s="65"/>
      <c r="K296" s="65"/>
      <c r="N296" s="65"/>
      <c r="O296" s="65"/>
      <c r="R296" s="65"/>
      <c r="S296" s="65"/>
    </row>
    <row r="297" spans="2:19" ht="15" x14ac:dyDescent="0.25">
      <c r="B297" s="65"/>
      <c r="C297" s="65"/>
      <c r="F297" s="65"/>
      <c r="G297" s="65"/>
      <c r="J297" s="65"/>
      <c r="K297" s="65"/>
      <c r="N297" s="65"/>
      <c r="O297" s="65"/>
      <c r="R297" s="65"/>
      <c r="S297" s="65"/>
    </row>
    <row r="298" spans="2:19" ht="15" x14ac:dyDescent="0.25">
      <c r="B298" s="65"/>
      <c r="C298" s="65"/>
      <c r="F298" s="65"/>
      <c r="G298" s="65"/>
      <c r="J298" s="65"/>
      <c r="K298" s="65"/>
      <c r="N298" s="65"/>
      <c r="O298" s="65"/>
      <c r="R298" s="65"/>
      <c r="S298" s="65"/>
    </row>
    <row r="299" spans="2:19" ht="15" x14ac:dyDescent="0.25">
      <c r="B299" s="65"/>
      <c r="C299" s="65"/>
      <c r="F299" s="65"/>
      <c r="G299" s="65"/>
      <c r="J299" s="65"/>
      <c r="K299" s="65"/>
      <c r="N299" s="65"/>
      <c r="O299" s="65"/>
      <c r="R299" s="65"/>
      <c r="S299" s="65"/>
    </row>
    <row r="300" spans="2:19" ht="15" x14ac:dyDescent="0.25">
      <c r="B300" s="65"/>
      <c r="C300" s="65"/>
      <c r="F300" s="65"/>
      <c r="G300" s="65"/>
      <c r="J300" s="65"/>
      <c r="K300" s="65"/>
      <c r="N300" s="65"/>
      <c r="O300" s="65"/>
      <c r="R300" s="65"/>
      <c r="S300" s="65"/>
    </row>
    <row r="301" spans="2:19" ht="15" x14ac:dyDescent="0.25">
      <c r="B301" s="65"/>
      <c r="C301" s="65"/>
      <c r="F301" s="65"/>
      <c r="G301" s="65"/>
      <c r="J301" s="65"/>
      <c r="K301" s="65"/>
      <c r="N301" s="65"/>
      <c r="O301" s="65"/>
      <c r="R301" s="65"/>
      <c r="S301" s="65"/>
    </row>
    <row r="302" spans="2:19" ht="15" x14ac:dyDescent="0.25">
      <c r="B302" s="65"/>
      <c r="C302" s="65"/>
      <c r="F302" s="65"/>
      <c r="G302" s="65"/>
      <c r="J302" s="65"/>
      <c r="K302" s="65"/>
      <c r="N302" s="65"/>
      <c r="O302" s="65"/>
      <c r="R302" s="65"/>
      <c r="S302" s="65"/>
    </row>
    <row r="303" spans="2:19" ht="15" x14ac:dyDescent="0.25">
      <c r="B303" s="65"/>
      <c r="C303" s="65"/>
      <c r="F303" s="65"/>
      <c r="G303" s="65"/>
      <c r="J303" s="65"/>
      <c r="K303" s="65"/>
      <c r="N303" s="65"/>
      <c r="O303" s="65"/>
      <c r="R303" s="65"/>
      <c r="S303" s="65"/>
    </row>
    <row r="304" spans="2:19" ht="15" x14ac:dyDescent="0.25">
      <c r="B304" s="65"/>
      <c r="C304" s="65"/>
      <c r="F304" s="65"/>
      <c r="G304" s="65"/>
      <c r="J304" s="65"/>
      <c r="K304" s="65"/>
      <c r="N304" s="65"/>
      <c r="O304" s="65"/>
      <c r="R304" s="65"/>
      <c r="S304" s="65"/>
    </row>
    <row r="305" spans="2:19" ht="15" x14ac:dyDescent="0.25">
      <c r="B305" s="65"/>
      <c r="C305" s="65"/>
      <c r="F305" s="65"/>
      <c r="G305" s="65"/>
      <c r="J305" s="65"/>
      <c r="K305" s="65"/>
      <c r="N305" s="65"/>
      <c r="O305" s="65"/>
      <c r="R305" s="65"/>
      <c r="S305" s="65"/>
    </row>
    <row r="306" spans="2:19" ht="15" x14ac:dyDescent="0.25">
      <c r="B306" s="65"/>
      <c r="C306" s="65"/>
      <c r="F306" s="65"/>
      <c r="G306" s="65"/>
      <c r="J306" s="65"/>
      <c r="K306" s="65"/>
      <c r="N306" s="65"/>
      <c r="O306" s="65"/>
      <c r="R306" s="65"/>
      <c r="S306" s="65"/>
    </row>
    <row r="307" spans="2:19" ht="15" x14ac:dyDescent="0.25">
      <c r="B307" s="65"/>
      <c r="C307" s="65"/>
      <c r="F307" s="65"/>
      <c r="G307" s="65"/>
      <c r="J307" s="65"/>
      <c r="K307" s="65"/>
      <c r="N307" s="65"/>
      <c r="O307" s="65"/>
      <c r="R307" s="65"/>
      <c r="S307" s="65"/>
    </row>
    <row r="308" spans="2:19" ht="15" x14ac:dyDescent="0.25">
      <c r="B308" s="65"/>
      <c r="C308" s="65"/>
      <c r="F308" s="65"/>
      <c r="G308" s="65"/>
      <c r="J308" s="65"/>
      <c r="K308" s="65"/>
      <c r="N308" s="65"/>
      <c r="O308" s="65"/>
      <c r="R308" s="65"/>
      <c r="S308" s="65"/>
    </row>
    <row r="309" spans="2:19" ht="15" x14ac:dyDescent="0.25">
      <c r="B309" s="65"/>
      <c r="C309" s="65"/>
      <c r="F309" s="65"/>
      <c r="G309" s="65"/>
      <c r="J309" s="65"/>
      <c r="K309" s="65"/>
      <c r="N309" s="65"/>
      <c r="O309" s="65"/>
      <c r="R309" s="65"/>
      <c r="S309" s="65"/>
    </row>
    <row r="310" spans="2:19" ht="15" x14ac:dyDescent="0.25">
      <c r="B310" s="65"/>
      <c r="C310" s="65"/>
      <c r="F310" s="65"/>
      <c r="G310" s="65"/>
      <c r="J310" s="65"/>
      <c r="K310" s="65"/>
      <c r="N310" s="65"/>
      <c r="O310" s="65"/>
      <c r="R310" s="65"/>
      <c r="S310" s="65"/>
    </row>
    <row r="311" spans="2:19" ht="15" x14ac:dyDescent="0.25">
      <c r="B311" s="65"/>
      <c r="C311" s="65"/>
      <c r="F311" s="65"/>
      <c r="G311" s="65"/>
      <c r="J311" s="65"/>
      <c r="K311" s="65"/>
      <c r="N311" s="65"/>
      <c r="O311" s="65"/>
      <c r="R311" s="65"/>
      <c r="S311" s="65"/>
    </row>
    <row r="312" spans="2:19" ht="15" x14ac:dyDescent="0.25">
      <c r="B312" s="65"/>
      <c r="C312" s="65"/>
      <c r="F312" s="65"/>
      <c r="G312" s="65"/>
      <c r="J312" s="65"/>
      <c r="K312" s="65"/>
      <c r="N312" s="65"/>
      <c r="O312" s="65"/>
      <c r="R312" s="65"/>
      <c r="S312" s="65"/>
    </row>
    <row r="313" spans="2:19" ht="15" x14ac:dyDescent="0.25">
      <c r="B313" s="65"/>
      <c r="C313" s="65"/>
      <c r="F313" s="65"/>
      <c r="G313" s="65"/>
      <c r="J313" s="65"/>
      <c r="K313" s="65"/>
      <c r="N313" s="65"/>
      <c r="O313" s="65"/>
      <c r="R313" s="65"/>
      <c r="S313" s="65"/>
    </row>
    <row r="314" spans="2:19" ht="15" x14ac:dyDescent="0.25">
      <c r="B314" s="65"/>
      <c r="C314" s="65"/>
      <c r="F314" s="65"/>
      <c r="G314" s="65"/>
      <c r="J314" s="65"/>
      <c r="K314" s="65"/>
      <c r="N314" s="65"/>
      <c r="O314" s="65"/>
      <c r="R314" s="65"/>
      <c r="S314" s="65"/>
    </row>
    <row r="315" spans="2:19" ht="15" x14ac:dyDescent="0.25">
      <c r="B315" s="65"/>
      <c r="C315" s="65"/>
      <c r="F315" s="65"/>
      <c r="G315" s="65"/>
      <c r="J315" s="65"/>
      <c r="K315" s="65"/>
      <c r="N315" s="65"/>
      <c r="O315" s="65"/>
      <c r="R315" s="65"/>
      <c r="S315" s="65"/>
    </row>
    <row r="316" spans="2:19" ht="15" x14ac:dyDescent="0.25">
      <c r="B316" s="65"/>
      <c r="C316" s="65"/>
      <c r="F316" s="65"/>
      <c r="G316" s="65"/>
      <c r="J316" s="65"/>
      <c r="K316" s="65"/>
      <c r="N316" s="65"/>
      <c r="O316" s="65"/>
      <c r="R316" s="65"/>
      <c r="S316" s="65"/>
    </row>
    <row r="317" spans="2:19" ht="15" x14ac:dyDescent="0.25">
      <c r="B317" s="65"/>
      <c r="C317" s="65"/>
      <c r="F317" s="65"/>
      <c r="G317" s="65"/>
      <c r="J317" s="65"/>
      <c r="K317" s="65"/>
      <c r="N317" s="65"/>
      <c r="O317" s="65"/>
      <c r="R317" s="65"/>
      <c r="S317" s="65"/>
    </row>
    <row r="318" spans="2:19" ht="15" x14ac:dyDescent="0.25">
      <c r="B318" s="65"/>
      <c r="C318" s="65"/>
      <c r="F318" s="65"/>
      <c r="G318" s="65"/>
      <c r="J318" s="65"/>
      <c r="K318" s="65"/>
      <c r="N318" s="65"/>
      <c r="O318" s="65"/>
      <c r="R318" s="65"/>
      <c r="S318" s="65"/>
    </row>
    <row r="319" spans="2:19" ht="15" x14ac:dyDescent="0.25">
      <c r="B319" s="65"/>
      <c r="C319" s="65"/>
      <c r="F319" s="65"/>
      <c r="G319" s="65"/>
      <c r="J319" s="65"/>
      <c r="K319" s="65"/>
      <c r="N319" s="65"/>
      <c r="O319" s="65"/>
      <c r="R319" s="65"/>
      <c r="S319" s="65"/>
    </row>
    <row r="320" spans="2:19" ht="15" x14ac:dyDescent="0.25">
      <c r="B320" s="65"/>
      <c r="C320" s="65"/>
      <c r="F320" s="65"/>
      <c r="G320" s="65"/>
      <c r="J320" s="65"/>
      <c r="K320" s="65"/>
      <c r="N320" s="65"/>
      <c r="O320" s="65"/>
      <c r="R320" s="65"/>
      <c r="S320" s="65"/>
    </row>
    <row r="321" spans="2:19" ht="15" x14ac:dyDescent="0.25">
      <c r="B321" s="65"/>
      <c r="C321" s="65"/>
      <c r="F321" s="65"/>
      <c r="G321" s="65"/>
      <c r="J321" s="65"/>
      <c r="K321" s="65"/>
      <c r="N321" s="65"/>
      <c r="O321" s="65"/>
      <c r="R321" s="65"/>
      <c r="S321" s="65"/>
    </row>
    <row r="322" spans="2:19" ht="15" x14ac:dyDescent="0.25">
      <c r="B322" s="65"/>
      <c r="C322" s="65"/>
      <c r="F322" s="65"/>
      <c r="G322" s="65"/>
      <c r="J322" s="65"/>
      <c r="K322" s="65"/>
      <c r="N322" s="65"/>
      <c r="O322" s="65"/>
      <c r="R322" s="65"/>
      <c r="S322" s="65"/>
    </row>
    <row r="323" spans="2:19" ht="15" x14ac:dyDescent="0.25">
      <c r="B323" s="65"/>
      <c r="C323" s="65"/>
      <c r="F323" s="65"/>
      <c r="G323" s="65"/>
      <c r="J323" s="65"/>
      <c r="K323" s="65"/>
      <c r="N323" s="65"/>
      <c r="O323" s="65"/>
      <c r="R323" s="65"/>
      <c r="S323" s="65"/>
    </row>
    <row r="324" spans="2:19" ht="15" x14ac:dyDescent="0.25">
      <c r="B324" s="65"/>
      <c r="C324" s="65"/>
      <c r="F324" s="65"/>
      <c r="G324" s="65"/>
      <c r="J324" s="65"/>
      <c r="K324" s="65"/>
      <c r="N324" s="65"/>
      <c r="O324" s="65"/>
      <c r="R324" s="65"/>
      <c r="S324" s="65"/>
    </row>
    <row r="325" spans="2:19" ht="15" x14ac:dyDescent="0.25">
      <c r="B325" s="65"/>
      <c r="C325" s="65"/>
      <c r="F325" s="65"/>
      <c r="G325" s="65"/>
      <c r="J325" s="65"/>
      <c r="K325" s="65"/>
      <c r="N325" s="65"/>
      <c r="O325" s="65"/>
      <c r="R325" s="65"/>
      <c r="S325" s="65"/>
    </row>
    <row r="326" spans="2:19" ht="15" x14ac:dyDescent="0.25">
      <c r="B326" s="65"/>
      <c r="C326" s="65"/>
      <c r="F326" s="65"/>
      <c r="G326" s="65"/>
      <c r="J326" s="65"/>
      <c r="K326" s="65"/>
      <c r="N326" s="65"/>
      <c r="O326" s="65"/>
      <c r="R326" s="65"/>
      <c r="S326" s="65"/>
    </row>
    <row r="327" spans="2:19" ht="15" x14ac:dyDescent="0.25">
      <c r="B327" s="65"/>
      <c r="C327" s="65"/>
      <c r="F327" s="65"/>
      <c r="G327" s="65"/>
      <c r="J327" s="65"/>
      <c r="K327" s="65"/>
      <c r="N327" s="65"/>
      <c r="O327" s="65"/>
      <c r="R327" s="65"/>
      <c r="S327" s="65"/>
    </row>
    <row r="328" spans="2:19" ht="15" x14ac:dyDescent="0.25">
      <c r="B328" s="65"/>
      <c r="C328" s="65"/>
      <c r="F328" s="65"/>
      <c r="G328" s="65"/>
      <c r="J328" s="65"/>
      <c r="K328" s="65"/>
      <c r="N328" s="65"/>
      <c r="O328" s="65"/>
      <c r="R328" s="65"/>
      <c r="S328" s="65"/>
    </row>
    <row r="329" spans="2:19" ht="15" x14ac:dyDescent="0.25">
      <c r="B329" s="65"/>
      <c r="C329" s="65"/>
      <c r="F329" s="65"/>
      <c r="G329" s="65"/>
      <c r="J329" s="65"/>
      <c r="K329" s="65"/>
      <c r="N329" s="65"/>
      <c r="O329" s="65"/>
      <c r="R329" s="65"/>
      <c r="S329" s="65"/>
    </row>
    <row r="330" spans="2:19" ht="15" x14ac:dyDescent="0.25">
      <c r="B330" s="65"/>
      <c r="C330" s="65"/>
      <c r="F330" s="65"/>
      <c r="G330" s="65"/>
      <c r="J330" s="65"/>
      <c r="K330" s="65"/>
      <c r="N330" s="65"/>
      <c r="O330" s="65"/>
      <c r="R330" s="65"/>
      <c r="S330" s="65"/>
    </row>
    <row r="331" spans="2:19" ht="15" x14ac:dyDescent="0.25">
      <c r="B331" s="65"/>
      <c r="C331" s="65"/>
      <c r="F331" s="65"/>
      <c r="G331" s="65"/>
      <c r="J331" s="65"/>
      <c r="K331" s="65"/>
      <c r="N331" s="65"/>
      <c r="O331" s="65"/>
      <c r="R331" s="65"/>
      <c r="S331" s="65"/>
    </row>
    <row r="332" spans="2:19" ht="15" x14ac:dyDescent="0.25">
      <c r="B332" s="65"/>
      <c r="C332" s="65"/>
      <c r="F332" s="65"/>
      <c r="G332" s="65"/>
      <c r="J332" s="65"/>
      <c r="K332" s="65"/>
      <c r="N332" s="65"/>
      <c r="O332" s="65"/>
      <c r="R332" s="65"/>
      <c r="S332" s="65"/>
    </row>
    <row r="333" spans="2:19" ht="15" x14ac:dyDescent="0.25">
      <c r="B333" s="65"/>
      <c r="C333" s="65"/>
      <c r="F333" s="65"/>
      <c r="G333" s="65"/>
      <c r="J333" s="65"/>
      <c r="K333" s="65"/>
      <c r="N333" s="65"/>
      <c r="O333" s="65"/>
      <c r="R333" s="65"/>
      <c r="S333" s="65"/>
    </row>
    <row r="334" spans="2:19" ht="15" x14ac:dyDescent="0.25">
      <c r="B334" s="65"/>
      <c r="C334" s="65"/>
      <c r="F334" s="65"/>
      <c r="G334" s="65"/>
      <c r="J334" s="65"/>
      <c r="K334" s="65"/>
      <c r="N334" s="65"/>
      <c r="O334" s="65"/>
      <c r="R334" s="65"/>
      <c r="S334" s="65"/>
    </row>
    <row r="335" spans="2:19" ht="15" x14ac:dyDescent="0.25">
      <c r="B335" s="65"/>
      <c r="C335" s="65"/>
      <c r="F335" s="65"/>
      <c r="G335" s="65"/>
      <c r="J335" s="65"/>
      <c r="K335" s="65"/>
      <c r="N335" s="65"/>
      <c r="O335" s="65"/>
      <c r="R335" s="65"/>
      <c r="S335" s="65"/>
    </row>
    <row r="336" spans="2:19" ht="15" x14ac:dyDescent="0.25">
      <c r="B336" s="65"/>
      <c r="C336" s="65"/>
      <c r="F336" s="65"/>
      <c r="G336" s="65"/>
      <c r="J336" s="65"/>
      <c r="K336" s="65"/>
      <c r="N336" s="65"/>
      <c r="O336" s="65"/>
      <c r="R336" s="65"/>
      <c r="S336" s="65"/>
    </row>
    <row r="337" spans="2:19" ht="15" x14ac:dyDescent="0.25">
      <c r="B337" s="65"/>
      <c r="C337" s="65"/>
      <c r="F337" s="65"/>
      <c r="G337" s="65"/>
      <c r="J337" s="65"/>
      <c r="K337" s="65"/>
      <c r="N337" s="65"/>
      <c r="O337" s="65"/>
      <c r="R337" s="65"/>
      <c r="S337" s="65"/>
    </row>
    <row r="338" spans="2:19" ht="15" x14ac:dyDescent="0.25">
      <c r="B338" s="65"/>
      <c r="C338" s="65"/>
      <c r="F338" s="65"/>
      <c r="G338" s="65"/>
      <c r="J338" s="65"/>
      <c r="K338" s="65"/>
      <c r="N338" s="65"/>
      <c r="O338" s="65"/>
      <c r="R338" s="65"/>
      <c r="S338" s="65"/>
    </row>
    <row r="339" spans="2:19" ht="15" x14ac:dyDescent="0.25">
      <c r="B339" s="65"/>
      <c r="C339" s="65"/>
      <c r="F339" s="65"/>
      <c r="G339" s="65"/>
      <c r="J339" s="65"/>
      <c r="K339" s="65"/>
      <c r="N339" s="65"/>
      <c r="O339" s="65"/>
      <c r="R339" s="65"/>
      <c r="S339" s="65"/>
    </row>
    <row r="340" spans="2:19" ht="15" x14ac:dyDescent="0.25">
      <c r="B340" s="65"/>
      <c r="C340" s="65"/>
      <c r="F340" s="65"/>
      <c r="G340" s="65"/>
      <c r="J340" s="65"/>
      <c r="K340" s="65"/>
      <c r="N340" s="65"/>
      <c r="O340" s="65"/>
      <c r="R340" s="65"/>
      <c r="S340" s="65"/>
    </row>
    <row r="341" spans="2:19" ht="15" x14ac:dyDescent="0.25">
      <c r="B341" s="65"/>
      <c r="C341" s="65"/>
      <c r="F341" s="65"/>
      <c r="G341" s="65"/>
      <c r="J341" s="65"/>
      <c r="K341" s="65"/>
      <c r="N341" s="65"/>
      <c r="O341" s="65"/>
      <c r="R341" s="65"/>
      <c r="S341" s="65"/>
    </row>
    <row r="342" spans="2:19" ht="15" x14ac:dyDescent="0.25">
      <c r="B342" s="65"/>
      <c r="C342" s="65"/>
      <c r="F342" s="65"/>
      <c r="G342" s="65"/>
      <c r="J342" s="65"/>
      <c r="K342" s="65"/>
      <c r="N342" s="65"/>
      <c r="O342" s="65"/>
      <c r="R342" s="65"/>
      <c r="S342" s="65"/>
    </row>
    <row r="343" spans="2:19" ht="15" x14ac:dyDescent="0.25">
      <c r="B343" s="65"/>
      <c r="C343" s="65"/>
      <c r="F343" s="65"/>
      <c r="G343" s="65"/>
      <c r="J343" s="65"/>
      <c r="K343" s="65"/>
      <c r="N343" s="65"/>
      <c r="O343" s="65"/>
      <c r="R343" s="65"/>
      <c r="S343" s="65"/>
    </row>
    <row r="344" spans="2:19" ht="15" x14ac:dyDescent="0.25">
      <c r="B344" s="65"/>
      <c r="C344" s="65"/>
      <c r="F344" s="65"/>
      <c r="G344" s="65"/>
      <c r="J344" s="65"/>
      <c r="K344" s="65"/>
      <c r="N344" s="65"/>
      <c r="O344" s="65"/>
      <c r="R344" s="65"/>
      <c r="S344" s="65"/>
    </row>
    <row r="345" spans="2:19" ht="15" x14ac:dyDescent="0.25">
      <c r="B345" s="65"/>
      <c r="C345" s="65"/>
      <c r="F345" s="65"/>
      <c r="G345" s="65"/>
      <c r="J345" s="65"/>
      <c r="K345" s="65"/>
      <c r="N345" s="65"/>
      <c r="O345" s="65"/>
      <c r="R345" s="65"/>
      <c r="S345" s="65"/>
    </row>
    <row r="346" spans="2:19" ht="15" x14ac:dyDescent="0.25">
      <c r="B346" s="65"/>
      <c r="C346" s="65"/>
      <c r="F346" s="65"/>
      <c r="G346" s="65"/>
      <c r="J346" s="65"/>
      <c r="K346" s="65"/>
      <c r="N346" s="65"/>
      <c r="O346" s="65"/>
      <c r="R346" s="65"/>
      <c r="S346" s="65"/>
    </row>
    <row r="347" spans="2:19" ht="15" x14ac:dyDescent="0.25">
      <c r="B347" s="65"/>
      <c r="C347" s="65"/>
      <c r="F347" s="65"/>
      <c r="G347" s="65"/>
      <c r="J347" s="65"/>
      <c r="K347" s="65"/>
      <c r="N347" s="65"/>
      <c r="O347" s="65"/>
      <c r="R347" s="65"/>
      <c r="S347" s="65"/>
    </row>
    <row r="348" spans="2:19" ht="15" x14ac:dyDescent="0.25">
      <c r="B348" s="65"/>
      <c r="C348" s="65"/>
      <c r="F348" s="65"/>
      <c r="G348" s="65"/>
      <c r="J348" s="65"/>
      <c r="K348" s="65"/>
      <c r="N348" s="65"/>
      <c r="O348" s="65"/>
      <c r="R348" s="65"/>
      <c r="S348" s="65"/>
    </row>
    <row r="349" spans="2:19" ht="15" x14ac:dyDescent="0.25">
      <c r="B349" s="65"/>
      <c r="C349" s="65"/>
      <c r="F349" s="65"/>
      <c r="G349" s="65"/>
      <c r="J349" s="65"/>
      <c r="K349" s="65"/>
      <c r="N349" s="65"/>
      <c r="O349" s="65"/>
      <c r="R349" s="65"/>
      <c r="S349" s="65"/>
    </row>
    <row r="350" spans="2:19" ht="15" x14ac:dyDescent="0.25">
      <c r="B350" s="65"/>
      <c r="C350" s="65"/>
      <c r="F350" s="65"/>
      <c r="G350" s="65"/>
      <c r="J350" s="65"/>
      <c r="K350" s="65"/>
      <c r="N350" s="65"/>
      <c r="O350" s="65"/>
      <c r="R350" s="65"/>
      <c r="S350" s="65"/>
    </row>
    <row r="351" spans="2:19" ht="15" x14ac:dyDescent="0.25">
      <c r="B351" s="65"/>
      <c r="C351" s="65"/>
      <c r="F351" s="65"/>
      <c r="G351" s="65"/>
      <c r="J351" s="65"/>
      <c r="K351" s="65"/>
      <c r="N351" s="65"/>
      <c r="O351" s="65"/>
      <c r="R351" s="65"/>
      <c r="S351" s="65"/>
    </row>
    <row r="352" spans="2:19" ht="15" x14ac:dyDescent="0.25">
      <c r="B352" s="65"/>
      <c r="C352" s="65"/>
      <c r="F352" s="65"/>
      <c r="G352" s="65"/>
      <c r="J352" s="65"/>
      <c r="K352" s="65"/>
      <c r="N352" s="65"/>
      <c r="O352" s="65"/>
      <c r="R352" s="65"/>
      <c r="S352" s="65"/>
    </row>
    <row r="353" spans="2:19" ht="15" x14ac:dyDescent="0.25">
      <c r="B353" s="65"/>
      <c r="C353" s="65"/>
      <c r="F353" s="65"/>
      <c r="G353" s="65"/>
      <c r="J353" s="65"/>
      <c r="K353" s="65"/>
      <c r="N353" s="65"/>
      <c r="O353" s="65"/>
      <c r="R353" s="65"/>
      <c r="S353" s="65"/>
    </row>
    <row r="354" spans="2:19" ht="15" x14ac:dyDescent="0.25">
      <c r="B354" s="65"/>
      <c r="C354" s="65"/>
      <c r="F354" s="65"/>
      <c r="G354" s="65"/>
      <c r="J354" s="65"/>
      <c r="K354" s="65"/>
      <c r="N354" s="65"/>
      <c r="O354" s="65"/>
      <c r="R354" s="65"/>
      <c r="S354" s="65"/>
    </row>
    <row r="355" spans="2:19" ht="15" x14ac:dyDescent="0.25">
      <c r="B355" s="65"/>
      <c r="C355" s="65"/>
      <c r="F355" s="65"/>
      <c r="G355" s="65"/>
      <c r="J355" s="65"/>
      <c r="K355" s="65"/>
      <c r="N355" s="65"/>
      <c r="O355" s="65"/>
      <c r="R355" s="65"/>
      <c r="S355" s="65"/>
    </row>
    <row r="356" spans="2:19" ht="15" x14ac:dyDescent="0.25">
      <c r="B356" s="65"/>
      <c r="C356" s="65"/>
      <c r="F356" s="65"/>
      <c r="G356" s="65"/>
      <c r="J356" s="65"/>
      <c r="K356" s="65"/>
      <c r="N356" s="65"/>
      <c r="O356" s="65"/>
      <c r="R356" s="65"/>
      <c r="S356" s="65"/>
    </row>
    <row r="357" spans="2:19" ht="15" x14ac:dyDescent="0.25">
      <c r="B357" s="65"/>
      <c r="C357" s="65"/>
      <c r="F357" s="65"/>
      <c r="G357" s="65"/>
      <c r="J357" s="65"/>
      <c r="K357" s="65"/>
      <c r="N357" s="65"/>
      <c r="O357" s="65"/>
      <c r="R357" s="65"/>
      <c r="S357" s="65"/>
    </row>
    <row r="358" spans="2:19" ht="15" x14ac:dyDescent="0.25">
      <c r="B358" s="65"/>
      <c r="C358" s="65"/>
      <c r="F358" s="65"/>
      <c r="G358" s="65"/>
      <c r="J358" s="65"/>
      <c r="K358" s="65"/>
      <c r="N358" s="65"/>
      <c r="O358" s="65"/>
      <c r="R358" s="65"/>
      <c r="S358" s="65"/>
    </row>
    <row r="359" spans="2:19" ht="15" x14ac:dyDescent="0.25">
      <c r="B359" s="65"/>
      <c r="C359" s="65"/>
      <c r="F359" s="65"/>
      <c r="G359" s="65"/>
      <c r="J359" s="65"/>
      <c r="K359" s="65"/>
      <c r="N359" s="65"/>
      <c r="O359" s="65"/>
      <c r="R359" s="65"/>
      <c r="S359" s="65"/>
    </row>
    <row r="360" spans="2:19" ht="15" x14ac:dyDescent="0.25">
      <c r="B360" s="65"/>
      <c r="C360" s="65"/>
      <c r="F360" s="65"/>
      <c r="G360" s="65"/>
      <c r="J360" s="65"/>
      <c r="K360" s="65"/>
      <c r="N360" s="65"/>
      <c r="O360" s="65"/>
      <c r="R360" s="65"/>
      <c r="S360" s="65"/>
    </row>
    <row r="361" spans="2:19" ht="15" x14ac:dyDescent="0.25">
      <c r="B361" s="65"/>
      <c r="C361" s="65"/>
      <c r="F361" s="65"/>
      <c r="G361" s="65"/>
      <c r="J361" s="65"/>
      <c r="K361" s="65"/>
      <c r="N361" s="65"/>
      <c r="O361" s="65"/>
      <c r="R361" s="65"/>
      <c r="S361" s="65"/>
    </row>
    <row r="362" spans="2:19" ht="15" x14ac:dyDescent="0.25">
      <c r="B362" s="65"/>
      <c r="C362" s="65"/>
      <c r="F362" s="65"/>
      <c r="G362" s="65"/>
      <c r="J362" s="65"/>
      <c r="K362" s="65"/>
      <c r="N362" s="65"/>
      <c r="O362" s="65"/>
      <c r="R362" s="65"/>
      <c r="S362" s="65"/>
    </row>
    <row r="363" spans="2:19" ht="15" x14ac:dyDescent="0.25">
      <c r="B363" s="65"/>
      <c r="C363" s="65"/>
      <c r="F363" s="65"/>
      <c r="G363" s="65"/>
      <c r="J363" s="65"/>
      <c r="K363" s="65"/>
      <c r="N363" s="65"/>
      <c r="O363" s="65"/>
      <c r="R363" s="65"/>
      <c r="S363" s="65"/>
    </row>
    <row r="364" spans="2:19" ht="15" x14ac:dyDescent="0.25">
      <c r="B364" s="65"/>
      <c r="C364" s="65"/>
      <c r="F364" s="65"/>
      <c r="G364" s="65"/>
      <c r="J364" s="65"/>
      <c r="K364" s="65"/>
      <c r="N364" s="65"/>
      <c r="O364" s="65"/>
      <c r="R364" s="65"/>
      <c r="S364" s="65"/>
    </row>
    <row r="365" spans="2:19" ht="15" x14ac:dyDescent="0.25">
      <c r="B365" s="65"/>
      <c r="C365" s="65"/>
      <c r="F365" s="65"/>
      <c r="G365" s="65"/>
      <c r="J365" s="65"/>
      <c r="K365" s="65"/>
      <c r="N365" s="65"/>
      <c r="O365" s="65"/>
      <c r="R365" s="65"/>
      <c r="S365" s="65"/>
    </row>
    <row r="366" spans="2:19" ht="15" x14ac:dyDescent="0.25">
      <c r="B366" s="65"/>
      <c r="C366" s="65"/>
      <c r="F366" s="65"/>
      <c r="G366" s="65"/>
      <c r="J366" s="65"/>
      <c r="K366" s="65"/>
      <c r="N366" s="65"/>
      <c r="O366" s="65"/>
      <c r="R366" s="65"/>
      <c r="S366" s="65"/>
    </row>
    <row r="367" spans="2:19" ht="15" x14ac:dyDescent="0.25">
      <c r="B367" s="65"/>
      <c r="C367" s="65"/>
      <c r="F367" s="65"/>
      <c r="G367" s="65"/>
      <c r="J367" s="65"/>
      <c r="K367" s="65"/>
      <c r="N367" s="65"/>
      <c r="O367" s="65"/>
      <c r="R367" s="65"/>
      <c r="S367" s="65"/>
    </row>
    <row r="368" spans="2:19" ht="15" x14ac:dyDescent="0.25">
      <c r="B368" s="65"/>
      <c r="C368" s="65"/>
      <c r="F368" s="65"/>
      <c r="G368" s="65"/>
      <c r="J368" s="65"/>
      <c r="K368" s="65"/>
      <c r="N368" s="65"/>
      <c r="O368" s="65"/>
      <c r="R368" s="65"/>
      <c r="S368" s="65"/>
    </row>
    <row r="369" spans="2:19" ht="15" x14ac:dyDescent="0.25">
      <c r="B369" s="65"/>
      <c r="C369" s="65"/>
      <c r="F369" s="65"/>
      <c r="G369" s="65"/>
      <c r="J369" s="65"/>
      <c r="K369" s="65"/>
      <c r="N369" s="65"/>
      <c r="O369" s="65"/>
      <c r="R369" s="65"/>
      <c r="S369" s="65"/>
    </row>
    <row r="370" spans="2:19" ht="15" x14ac:dyDescent="0.25">
      <c r="B370" s="65"/>
      <c r="C370" s="65"/>
      <c r="F370" s="65"/>
      <c r="G370" s="65"/>
      <c r="J370" s="65"/>
      <c r="K370" s="65"/>
      <c r="N370" s="65"/>
      <c r="O370" s="65"/>
      <c r="R370" s="65"/>
      <c r="S370" s="65"/>
    </row>
    <row r="371" spans="2:19" ht="15" x14ac:dyDescent="0.25">
      <c r="B371" s="65"/>
      <c r="C371" s="65"/>
      <c r="F371" s="65"/>
      <c r="G371" s="65"/>
      <c r="J371" s="65"/>
      <c r="K371" s="65"/>
      <c r="N371" s="65"/>
      <c r="O371" s="65"/>
      <c r="R371" s="65"/>
      <c r="S371" s="65"/>
    </row>
    <row r="372" spans="2:19" ht="15" x14ac:dyDescent="0.25">
      <c r="B372" s="65"/>
      <c r="C372" s="65"/>
      <c r="F372" s="65"/>
      <c r="G372" s="65"/>
      <c r="J372" s="65"/>
      <c r="K372" s="65"/>
      <c r="N372" s="65"/>
      <c r="O372" s="65"/>
      <c r="R372" s="65"/>
      <c r="S372" s="65"/>
    </row>
    <row r="373" spans="2:19" ht="15" x14ac:dyDescent="0.25">
      <c r="B373" s="65"/>
      <c r="C373" s="65"/>
      <c r="F373" s="65"/>
      <c r="G373" s="65"/>
      <c r="J373" s="65"/>
      <c r="K373" s="65"/>
      <c r="N373" s="65"/>
      <c r="O373" s="65"/>
      <c r="R373" s="65"/>
      <c r="S373" s="65"/>
    </row>
    <row r="374" spans="2:19" ht="15" x14ac:dyDescent="0.25">
      <c r="B374" s="65"/>
      <c r="C374" s="65"/>
      <c r="F374" s="65"/>
      <c r="G374" s="65"/>
      <c r="J374" s="65"/>
      <c r="K374" s="65"/>
      <c r="N374" s="65"/>
      <c r="O374" s="65"/>
      <c r="R374" s="65"/>
      <c r="S374" s="65"/>
    </row>
    <row r="375" spans="2:19" ht="15" x14ac:dyDescent="0.25">
      <c r="B375" s="65"/>
      <c r="C375" s="65"/>
      <c r="F375" s="65"/>
      <c r="G375" s="65"/>
      <c r="J375" s="65"/>
      <c r="K375" s="65"/>
      <c r="N375" s="65"/>
      <c r="O375" s="65"/>
      <c r="R375" s="65"/>
      <c r="S375" s="65"/>
    </row>
    <row r="376" spans="2:19" ht="15" x14ac:dyDescent="0.25">
      <c r="B376" s="65"/>
      <c r="C376" s="65"/>
      <c r="F376" s="65"/>
      <c r="G376" s="65"/>
      <c r="J376" s="65"/>
      <c r="K376" s="65"/>
      <c r="N376" s="65"/>
      <c r="O376" s="65"/>
      <c r="R376" s="65"/>
      <c r="S376" s="65"/>
    </row>
    <row r="377" spans="2:19" ht="15" x14ac:dyDescent="0.25">
      <c r="B377" s="65"/>
      <c r="C377" s="65"/>
      <c r="F377" s="65"/>
      <c r="G377" s="65"/>
      <c r="J377" s="65"/>
      <c r="K377" s="65"/>
      <c r="N377" s="65"/>
      <c r="O377" s="65"/>
      <c r="R377" s="65"/>
      <c r="S377" s="65"/>
    </row>
    <row r="378" spans="2:19" ht="15" x14ac:dyDescent="0.25">
      <c r="B378" s="65"/>
      <c r="C378" s="65"/>
      <c r="F378" s="65"/>
      <c r="G378" s="65"/>
      <c r="J378" s="65"/>
      <c r="K378" s="65"/>
      <c r="N378" s="65"/>
      <c r="O378" s="65"/>
      <c r="R378" s="65"/>
      <c r="S378" s="65"/>
    </row>
    <row r="379" spans="2:19" ht="15" x14ac:dyDescent="0.25">
      <c r="B379" s="65"/>
      <c r="C379" s="65"/>
      <c r="F379" s="65"/>
      <c r="G379" s="65"/>
      <c r="J379" s="65"/>
      <c r="K379" s="65"/>
      <c r="N379" s="65"/>
      <c r="O379" s="65"/>
      <c r="R379" s="65"/>
      <c r="S379" s="65"/>
    </row>
    <row r="380" spans="2:19" ht="15" x14ac:dyDescent="0.25">
      <c r="B380" s="65"/>
      <c r="C380" s="65"/>
      <c r="F380" s="65"/>
      <c r="G380" s="65"/>
      <c r="J380" s="65"/>
      <c r="K380" s="65"/>
      <c r="N380" s="65"/>
      <c r="O380" s="65"/>
      <c r="R380" s="65"/>
      <c r="S380" s="65"/>
    </row>
    <row r="381" spans="2:19" ht="15" x14ac:dyDescent="0.25">
      <c r="B381" s="65"/>
      <c r="C381" s="65"/>
      <c r="F381" s="65"/>
      <c r="G381" s="65"/>
      <c r="J381" s="65"/>
      <c r="K381" s="65"/>
      <c r="N381" s="65"/>
      <c r="O381" s="65"/>
      <c r="R381" s="65"/>
      <c r="S381" s="65"/>
    </row>
    <row r="382" spans="2:19" ht="15" x14ac:dyDescent="0.25">
      <c r="B382" s="65"/>
      <c r="C382" s="65"/>
      <c r="F382" s="65"/>
      <c r="G382" s="65"/>
      <c r="J382" s="65"/>
      <c r="K382" s="65"/>
      <c r="N382" s="65"/>
      <c r="O382" s="65"/>
      <c r="R382" s="65"/>
      <c r="S382" s="65"/>
    </row>
    <row r="383" spans="2:19" ht="15" x14ac:dyDescent="0.25">
      <c r="B383" s="65"/>
      <c r="C383" s="65"/>
      <c r="F383" s="65"/>
      <c r="G383" s="65"/>
      <c r="J383" s="65"/>
      <c r="K383" s="65"/>
      <c r="N383" s="65"/>
      <c r="O383" s="65"/>
      <c r="R383" s="65"/>
      <c r="S383" s="65"/>
    </row>
    <row r="384" spans="2:19" ht="15" x14ac:dyDescent="0.25">
      <c r="B384" s="65"/>
      <c r="C384" s="65"/>
      <c r="F384" s="65"/>
      <c r="G384" s="65"/>
      <c r="J384" s="65"/>
      <c r="K384" s="65"/>
      <c r="N384" s="65"/>
      <c r="O384" s="65"/>
      <c r="R384" s="65"/>
      <c r="S384" s="65"/>
    </row>
    <row r="385" spans="2:19" ht="15" x14ac:dyDescent="0.25">
      <c r="B385" s="65"/>
      <c r="C385" s="65"/>
      <c r="F385" s="65"/>
      <c r="G385" s="65"/>
      <c r="J385" s="65"/>
      <c r="K385" s="65"/>
      <c r="N385" s="65"/>
      <c r="O385" s="65"/>
      <c r="R385" s="65"/>
      <c r="S385" s="65"/>
    </row>
    <row r="386" spans="2:19" ht="15" x14ac:dyDescent="0.25">
      <c r="B386" s="65"/>
      <c r="C386" s="65"/>
      <c r="F386" s="65"/>
      <c r="G386" s="65"/>
      <c r="J386" s="65"/>
      <c r="K386" s="65"/>
      <c r="N386" s="65"/>
      <c r="O386" s="65"/>
      <c r="R386" s="65"/>
      <c r="S386" s="65"/>
    </row>
    <row r="387" spans="2:19" ht="15" x14ac:dyDescent="0.25">
      <c r="B387" s="65"/>
      <c r="C387" s="65"/>
      <c r="F387" s="65"/>
      <c r="G387" s="65"/>
      <c r="J387" s="65"/>
      <c r="K387" s="65"/>
      <c r="N387" s="65"/>
      <c r="O387" s="65"/>
      <c r="R387" s="65"/>
      <c r="S387" s="65"/>
    </row>
    <row r="388" spans="2:19" ht="15" x14ac:dyDescent="0.25">
      <c r="B388" s="65"/>
      <c r="C388" s="65"/>
      <c r="F388" s="65"/>
      <c r="G388" s="65"/>
      <c r="J388" s="65"/>
      <c r="K388" s="65"/>
      <c r="N388" s="65"/>
      <c r="O388" s="65"/>
      <c r="R388" s="65"/>
      <c r="S388" s="65"/>
    </row>
    <row r="389" spans="2:19" ht="15" x14ac:dyDescent="0.25">
      <c r="B389" s="65"/>
      <c r="C389" s="65"/>
      <c r="F389" s="65"/>
      <c r="G389" s="65"/>
      <c r="J389" s="65"/>
      <c r="K389" s="65"/>
      <c r="N389" s="65"/>
      <c r="O389" s="65"/>
      <c r="R389" s="65"/>
      <c r="S389" s="65"/>
    </row>
    <row r="390" spans="2:19" ht="15" x14ac:dyDescent="0.25">
      <c r="B390" s="65"/>
      <c r="C390" s="65"/>
      <c r="F390" s="65"/>
      <c r="G390" s="65"/>
      <c r="J390" s="65"/>
      <c r="K390" s="65"/>
      <c r="N390" s="65"/>
      <c r="O390" s="65"/>
      <c r="R390" s="65"/>
      <c r="S390" s="65"/>
    </row>
    <row r="391" spans="2:19" ht="15" x14ac:dyDescent="0.25">
      <c r="B391" s="65"/>
      <c r="C391" s="65"/>
      <c r="F391" s="65"/>
      <c r="G391" s="65"/>
      <c r="J391" s="65"/>
      <c r="K391" s="65"/>
      <c r="N391" s="65"/>
      <c r="O391" s="65"/>
      <c r="R391" s="65"/>
      <c r="S391" s="65"/>
    </row>
    <row r="392" spans="2:19" ht="15" x14ac:dyDescent="0.25">
      <c r="B392" s="65"/>
      <c r="C392" s="65"/>
      <c r="F392" s="65"/>
      <c r="G392" s="65"/>
      <c r="J392" s="65"/>
      <c r="K392" s="65"/>
      <c r="N392" s="65"/>
      <c r="O392" s="65"/>
      <c r="R392" s="65"/>
      <c r="S392" s="65"/>
    </row>
    <row r="393" spans="2:19" ht="15" x14ac:dyDescent="0.25">
      <c r="B393" s="65"/>
      <c r="C393" s="65"/>
      <c r="F393" s="65"/>
      <c r="G393" s="65"/>
      <c r="J393" s="65"/>
      <c r="K393" s="65"/>
      <c r="N393" s="65"/>
      <c r="O393" s="65"/>
      <c r="R393" s="65"/>
      <c r="S393" s="65"/>
    </row>
    <row r="394" spans="2:19" ht="15" x14ac:dyDescent="0.25">
      <c r="B394" s="65"/>
      <c r="C394" s="65"/>
      <c r="F394" s="65"/>
      <c r="G394" s="65"/>
      <c r="J394" s="65"/>
      <c r="K394" s="65"/>
      <c r="N394" s="65"/>
      <c r="O394" s="65"/>
      <c r="R394" s="65"/>
      <c r="S394" s="65"/>
    </row>
    <row r="395" spans="2:19" ht="15" x14ac:dyDescent="0.25">
      <c r="B395" s="65"/>
      <c r="C395" s="65"/>
      <c r="F395" s="65"/>
      <c r="G395" s="65"/>
      <c r="J395" s="65"/>
      <c r="K395" s="65"/>
      <c r="N395" s="65"/>
      <c r="O395" s="65"/>
      <c r="R395" s="65"/>
      <c r="S395" s="65"/>
    </row>
    <row r="396" spans="2:19" ht="15" x14ac:dyDescent="0.25">
      <c r="B396" s="65"/>
      <c r="C396" s="65"/>
      <c r="F396" s="65"/>
      <c r="G396" s="65"/>
      <c r="J396" s="65"/>
      <c r="K396" s="65"/>
      <c r="N396" s="65"/>
      <c r="O396" s="65"/>
      <c r="R396" s="65"/>
      <c r="S396" s="65"/>
    </row>
    <row r="397" spans="2:19" ht="15" x14ac:dyDescent="0.25">
      <c r="B397" s="65"/>
      <c r="C397" s="65"/>
      <c r="F397" s="65"/>
      <c r="G397" s="65"/>
      <c r="J397" s="65"/>
      <c r="K397" s="65"/>
      <c r="N397" s="65"/>
      <c r="O397" s="65"/>
      <c r="R397" s="65"/>
      <c r="S397" s="65"/>
    </row>
    <row r="398" spans="2:19" ht="15" x14ac:dyDescent="0.25">
      <c r="B398" s="65"/>
      <c r="C398" s="65"/>
      <c r="F398" s="65"/>
      <c r="G398" s="65"/>
      <c r="J398" s="65"/>
      <c r="K398" s="65"/>
      <c r="N398" s="65"/>
      <c r="O398" s="65"/>
      <c r="R398" s="65"/>
      <c r="S398" s="65"/>
    </row>
    <row r="399" spans="2:19" ht="15" x14ac:dyDescent="0.25">
      <c r="B399" s="65"/>
      <c r="C399" s="65"/>
      <c r="F399" s="65"/>
      <c r="G399" s="65"/>
      <c r="J399" s="65"/>
      <c r="K399" s="65"/>
      <c r="N399" s="65"/>
      <c r="O399" s="65"/>
      <c r="R399" s="65"/>
      <c r="S399" s="65"/>
    </row>
    <row r="400" spans="2:19" ht="15" x14ac:dyDescent="0.25">
      <c r="B400" s="65"/>
      <c r="C400" s="65"/>
      <c r="F400" s="65"/>
      <c r="G400" s="65"/>
      <c r="J400" s="65"/>
      <c r="K400" s="65"/>
      <c r="N400" s="65"/>
      <c r="O400" s="65"/>
      <c r="R400" s="65"/>
      <c r="S400" s="65"/>
    </row>
    <row r="401" spans="2:19" ht="15" x14ac:dyDescent="0.25">
      <c r="B401" s="65"/>
      <c r="C401" s="65"/>
      <c r="F401" s="65"/>
      <c r="G401" s="65"/>
      <c r="J401" s="65"/>
      <c r="K401" s="65"/>
      <c r="N401" s="65"/>
      <c r="O401" s="65"/>
      <c r="R401" s="65"/>
      <c r="S401" s="65"/>
    </row>
    <row r="402" spans="2:19" ht="15" x14ac:dyDescent="0.25">
      <c r="B402" s="65"/>
      <c r="C402" s="65"/>
      <c r="F402" s="65"/>
      <c r="G402" s="65"/>
      <c r="J402" s="65"/>
      <c r="K402" s="65"/>
      <c r="N402" s="65"/>
      <c r="O402" s="65"/>
      <c r="R402" s="65"/>
      <c r="S402" s="65"/>
    </row>
    <row r="403" spans="2:19" ht="15" x14ac:dyDescent="0.25">
      <c r="B403" s="65"/>
      <c r="C403" s="65"/>
      <c r="F403" s="65"/>
      <c r="G403" s="65"/>
      <c r="J403" s="65"/>
      <c r="K403" s="65"/>
      <c r="N403" s="65"/>
      <c r="O403" s="65"/>
      <c r="R403" s="65"/>
      <c r="S403" s="65"/>
    </row>
    <row r="404" spans="2:19" ht="15" x14ac:dyDescent="0.25">
      <c r="B404" s="65"/>
      <c r="C404" s="65"/>
      <c r="F404" s="65"/>
      <c r="G404" s="65"/>
      <c r="J404" s="65"/>
      <c r="K404" s="65"/>
      <c r="N404" s="65"/>
      <c r="O404" s="65"/>
      <c r="R404" s="65"/>
      <c r="S404" s="65"/>
    </row>
    <row r="405" spans="2:19" ht="15" x14ac:dyDescent="0.25">
      <c r="B405" s="65"/>
      <c r="C405" s="65"/>
      <c r="F405" s="65"/>
      <c r="G405" s="65"/>
      <c r="J405" s="65"/>
      <c r="K405" s="65"/>
      <c r="N405" s="65"/>
      <c r="O405" s="65"/>
      <c r="R405" s="65"/>
      <c r="S405" s="65"/>
    </row>
    <row r="406" spans="2:19" ht="15" x14ac:dyDescent="0.25">
      <c r="B406" s="65"/>
      <c r="C406" s="65"/>
      <c r="F406" s="65"/>
      <c r="G406" s="65"/>
      <c r="J406" s="65"/>
      <c r="K406" s="65"/>
      <c r="N406" s="65"/>
      <c r="O406" s="65"/>
      <c r="R406" s="65"/>
      <c r="S406" s="65"/>
    </row>
    <row r="407" spans="2:19" ht="15" x14ac:dyDescent="0.25">
      <c r="B407" s="65"/>
      <c r="C407" s="65"/>
      <c r="F407" s="65"/>
      <c r="G407" s="65"/>
      <c r="J407" s="65"/>
      <c r="K407" s="65"/>
      <c r="N407" s="65"/>
      <c r="O407" s="65"/>
      <c r="R407" s="65"/>
      <c r="S407" s="65"/>
    </row>
    <row r="408" spans="2:19" ht="15" x14ac:dyDescent="0.25">
      <c r="B408" s="65"/>
      <c r="C408" s="65"/>
      <c r="F408" s="65"/>
      <c r="G408" s="65"/>
      <c r="J408" s="65"/>
      <c r="K408" s="65"/>
      <c r="N408" s="65"/>
      <c r="O408" s="65"/>
      <c r="R408" s="65"/>
      <c r="S408" s="65"/>
    </row>
    <row r="409" spans="2:19" ht="15" x14ac:dyDescent="0.25">
      <c r="B409" s="65"/>
      <c r="C409" s="65"/>
      <c r="F409" s="65"/>
      <c r="G409" s="65"/>
      <c r="J409" s="65"/>
      <c r="K409" s="65"/>
      <c r="N409" s="65"/>
      <c r="O409" s="65"/>
      <c r="R409" s="65"/>
      <c r="S409" s="65"/>
    </row>
    <row r="410" spans="2:19" ht="15" x14ac:dyDescent="0.25">
      <c r="B410" s="65"/>
      <c r="C410" s="65"/>
      <c r="F410" s="65"/>
      <c r="G410" s="65"/>
      <c r="J410" s="65"/>
      <c r="K410" s="65"/>
      <c r="N410" s="65"/>
      <c r="O410" s="65"/>
      <c r="R410" s="65"/>
      <c r="S410" s="65"/>
    </row>
    <row r="411" spans="2:19" ht="15" x14ac:dyDescent="0.25">
      <c r="B411" s="65"/>
      <c r="C411" s="65"/>
      <c r="F411" s="65"/>
      <c r="G411" s="65"/>
      <c r="J411" s="65"/>
      <c r="K411" s="65"/>
      <c r="N411" s="65"/>
      <c r="O411" s="65"/>
      <c r="R411" s="65"/>
      <c r="S411" s="65"/>
    </row>
    <row r="412" spans="2:19" ht="15" x14ac:dyDescent="0.25">
      <c r="B412" s="65"/>
      <c r="C412" s="65"/>
      <c r="F412" s="65"/>
      <c r="G412" s="65"/>
      <c r="J412" s="65"/>
      <c r="K412" s="65"/>
      <c r="N412" s="65"/>
      <c r="O412" s="65"/>
      <c r="R412" s="65"/>
      <c r="S412" s="65"/>
    </row>
    <row r="413" spans="2:19" ht="15" x14ac:dyDescent="0.25">
      <c r="B413" s="65"/>
      <c r="C413" s="65"/>
      <c r="F413" s="65"/>
      <c r="G413" s="65"/>
      <c r="J413" s="65"/>
      <c r="K413" s="65"/>
      <c r="N413" s="65"/>
      <c r="O413" s="65"/>
      <c r="R413" s="65"/>
      <c r="S413" s="65"/>
    </row>
    <row r="414" spans="2:19" ht="15" x14ac:dyDescent="0.25">
      <c r="B414" s="65"/>
      <c r="C414" s="65"/>
      <c r="F414" s="65"/>
      <c r="G414" s="65"/>
      <c r="J414" s="65"/>
      <c r="K414" s="65"/>
      <c r="N414" s="65"/>
      <c r="O414" s="65"/>
      <c r="R414" s="65"/>
      <c r="S414" s="65"/>
    </row>
    <row r="415" spans="2:19" ht="15" x14ac:dyDescent="0.25">
      <c r="B415" s="65"/>
      <c r="C415" s="65"/>
      <c r="F415" s="65"/>
      <c r="G415" s="65"/>
      <c r="J415" s="65"/>
      <c r="K415" s="65"/>
      <c r="N415" s="65"/>
      <c r="O415" s="65"/>
      <c r="R415" s="65"/>
      <c r="S415" s="65"/>
    </row>
    <row r="416" spans="2:19" ht="15" x14ac:dyDescent="0.25">
      <c r="B416" s="65"/>
      <c r="C416" s="65"/>
      <c r="F416" s="65"/>
      <c r="G416" s="65"/>
      <c r="J416" s="65"/>
      <c r="K416" s="65"/>
      <c r="N416" s="65"/>
      <c r="O416" s="65"/>
      <c r="R416" s="65"/>
      <c r="S416" s="65"/>
    </row>
    <row r="417" spans="2:19" ht="15" x14ac:dyDescent="0.25">
      <c r="B417" s="65"/>
      <c r="C417" s="65"/>
      <c r="F417" s="65"/>
      <c r="G417" s="65"/>
      <c r="J417" s="65"/>
      <c r="K417" s="65"/>
      <c r="N417" s="65"/>
      <c r="O417" s="65"/>
      <c r="R417" s="65"/>
      <c r="S417" s="65"/>
    </row>
    <row r="418" spans="2:19" ht="15" x14ac:dyDescent="0.25">
      <c r="B418" s="65"/>
      <c r="C418" s="65"/>
      <c r="F418" s="65"/>
      <c r="G418" s="65"/>
      <c r="J418" s="65"/>
      <c r="K418" s="65"/>
      <c r="N418" s="65"/>
      <c r="O418" s="65"/>
      <c r="R418" s="65"/>
      <c r="S418" s="65"/>
    </row>
    <row r="419" spans="2:19" ht="15" x14ac:dyDescent="0.25">
      <c r="B419" s="65"/>
      <c r="C419" s="65"/>
      <c r="F419" s="65"/>
      <c r="G419" s="65"/>
      <c r="J419" s="65"/>
      <c r="K419" s="65"/>
      <c r="N419" s="65"/>
      <c r="O419" s="65"/>
      <c r="R419" s="65"/>
      <c r="S419" s="65"/>
    </row>
    <row r="420" spans="2:19" ht="15" x14ac:dyDescent="0.25">
      <c r="B420" s="65"/>
      <c r="C420" s="65"/>
      <c r="F420" s="65"/>
      <c r="G420" s="65"/>
      <c r="J420" s="65"/>
      <c r="K420" s="65"/>
      <c r="N420" s="65"/>
      <c r="O420" s="65"/>
      <c r="R420" s="65"/>
      <c r="S420" s="65"/>
    </row>
    <row r="421" spans="2:19" ht="15" x14ac:dyDescent="0.25">
      <c r="B421" s="65"/>
      <c r="C421" s="65"/>
      <c r="F421" s="65"/>
      <c r="G421" s="65"/>
      <c r="J421" s="65"/>
      <c r="K421" s="65"/>
      <c r="N421" s="65"/>
      <c r="O421" s="65"/>
      <c r="R421" s="65"/>
      <c r="S421" s="65"/>
    </row>
    <row r="422" spans="2:19" ht="15" x14ac:dyDescent="0.25">
      <c r="B422" s="65"/>
      <c r="C422" s="65"/>
      <c r="F422" s="65"/>
      <c r="G422" s="65"/>
      <c r="J422" s="65"/>
      <c r="K422" s="65"/>
      <c r="N422" s="65"/>
      <c r="O422" s="65"/>
      <c r="R422" s="65"/>
      <c r="S422" s="65"/>
    </row>
    <row r="423" spans="2:19" ht="15" x14ac:dyDescent="0.25">
      <c r="B423" s="65"/>
      <c r="C423" s="65"/>
      <c r="F423" s="65"/>
      <c r="G423" s="65"/>
      <c r="J423" s="65"/>
      <c r="K423" s="65"/>
      <c r="N423" s="65"/>
      <c r="O423" s="65"/>
      <c r="R423" s="65"/>
      <c r="S423" s="65"/>
    </row>
    <row r="424" spans="2:19" ht="15" x14ac:dyDescent="0.25">
      <c r="B424" s="65"/>
      <c r="C424" s="65"/>
      <c r="F424" s="65"/>
      <c r="G424" s="65"/>
      <c r="J424" s="65"/>
      <c r="K424" s="65"/>
      <c r="N424" s="65"/>
      <c r="O424" s="65"/>
      <c r="R424" s="65"/>
      <c r="S424" s="65"/>
    </row>
    <row r="425" spans="2:19" ht="15" x14ac:dyDescent="0.25">
      <c r="B425" s="65"/>
      <c r="C425" s="65"/>
      <c r="F425" s="65"/>
      <c r="G425" s="65"/>
      <c r="J425" s="65"/>
      <c r="K425" s="65"/>
      <c r="N425" s="65"/>
      <c r="O425" s="65"/>
      <c r="R425" s="65"/>
      <c r="S425" s="65"/>
    </row>
    <row r="426" spans="2:19" ht="15" x14ac:dyDescent="0.25">
      <c r="B426" s="65"/>
      <c r="C426" s="65"/>
      <c r="F426" s="65"/>
      <c r="G426" s="65"/>
      <c r="J426" s="65"/>
      <c r="K426" s="65"/>
      <c r="N426" s="65"/>
      <c r="O426" s="65"/>
      <c r="R426" s="65"/>
      <c r="S426" s="65"/>
    </row>
    <row r="427" spans="2:19" ht="15" x14ac:dyDescent="0.25">
      <c r="B427" s="65"/>
      <c r="C427" s="65"/>
      <c r="F427" s="65"/>
      <c r="G427" s="65"/>
      <c r="J427" s="65"/>
      <c r="K427" s="65"/>
      <c r="N427" s="65"/>
      <c r="O427" s="65"/>
      <c r="R427" s="65"/>
      <c r="S427" s="65"/>
    </row>
    <row r="428" spans="2:19" ht="15" x14ac:dyDescent="0.25">
      <c r="B428" s="65"/>
      <c r="C428" s="65"/>
      <c r="F428" s="65"/>
      <c r="G428" s="65"/>
      <c r="J428" s="65"/>
      <c r="K428" s="65"/>
      <c r="N428" s="65"/>
      <c r="O428" s="65"/>
      <c r="R428" s="65"/>
      <c r="S428" s="65"/>
    </row>
    <row r="429" spans="2:19" ht="15" x14ac:dyDescent="0.25">
      <c r="B429" s="65"/>
      <c r="C429" s="65"/>
      <c r="F429" s="65"/>
      <c r="G429" s="65"/>
      <c r="J429" s="65"/>
      <c r="K429" s="65"/>
      <c r="N429" s="65"/>
      <c r="O429" s="65"/>
      <c r="R429" s="65"/>
      <c r="S429" s="65"/>
    </row>
    <row r="430" spans="2:19" ht="15" x14ac:dyDescent="0.25">
      <c r="B430" s="65"/>
      <c r="C430" s="65"/>
      <c r="F430" s="65"/>
      <c r="G430" s="65"/>
      <c r="J430" s="65"/>
      <c r="K430" s="65"/>
      <c r="N430" s="65"/>
      <c r="O430" s="65"/>
      <c r="R430" s="65"/>
      <c r="S430" s="65"/>
    </row>
    <row r="431" spans="2:19" ht="15" x14ac:dyDescent="0.25">
      <c r="B431" s="65"/>
      <c r="C431" s="65"/>
      <c r="F431" s="65"/>
      <c r="G431" s="65"/>
      <c r="J431" s="65"/>
      <c r="K431" s="65"/>
      <c r="N431" s="65"/>
      <c r="O431" s="65"/>
      <c r="R431" s="65"/>
      <c r="S431" s="65"/>
    </row>
    <row r="432" spans="2:19" ht="15" x14ac:dyDescent="0.25">
      <c r="B432" s="65"/>
      <c r="C432" s="65"/>
      <c r="F432" s="65"/>
      <c r="G432" s="65"/>
      <c r="J432" s="65"/>
      <c r="K432" s="65"/>
      <c r="N432" s="65"/>
      <c r="O432" s="65"/>
      <c r="R432" s="65"/>
      <c r="S432" s="65"/>
    </row>
    <row r="433" spans="2:19" ht="15" x14ac:dyDescent="0.25">
      <c r="B433" s="65"/>
      <c r="C433" s="65"/>
      <c r="F433" s="65"/>
      <c r="G433" s="65"/>
      <c r="J433" s="65"/>
      <c r="K433" s="65"/>
      <c r="N433" s="65"/>
      <c r="O433" s="65"/>
      <c r="R433" s="65"/>
      <c r="S433" s="65"/>
    </row>
    <row r="434" spans="2:19" ht="15" x14ac:dyDescent="0.25">
      <c r="B434" s="65"/>
      <c r="C434" s="65"/>
      <c r="F434" s="65"/>
      <c r="G434" s="65"/>
      <c r="J434" s="65"/>
      <c r="K434" s="65"/>
      <c r="N434" s="65"/>
      <c r="O434" s="65"/>
      <c r="R434" s="65"/>
      <c r="S434" s="65"/>
    </row>
    <row r="435" spans="2:19" ht="15" x14ac:dyDescent="0.25">
      <c r="B435" s="65"/>
      <c r="C435" s="65"/>
      <c r="F435" s="65"/>
      <c r="G435" s="65"/>
      <c r="J435" s="65"/>
      <c r="K435" s="65"/>
      <c r="N435" s="65"/>
      <c r="O435" s="65"/>
      <c r="R435" s="65"/>
      <c r="S435" s="65"/>
    </row>
    <row r="436" spans="2:19" ht="15" x14ac:dyDescent="0.25">
      <c r="B436" s="65"/>
      <c r="C436" s="65"/>
      <c r="F436" s="65"/>
      <c r="G436" s="65"/>
      <c r="J436" s="65"/>
      <c r="K436" s="65"/>
      <c r="N436" s="65"/>
      <c r="O436" s="65"/>
      <c r="R436" s="65"/>
      <c r="S436" s="65"/>
    </row>
    <row r="437" spans="2:19" ht="15" x14ac:dyDescent="0.25">
      <c r="B437" s="65"/>
      <c r="C437" s="65"/>
      <c r="F437" s="65"/>
      <c r="G437" s="65"/>
      <c r="J437" s="65"/>
      <c r="K437" s="65"/>
      <c r="N437" s="65"/>
      <c r="O437" s="65"/>
      <c r="R437" s="65"/>
      <c r="S437" s="65"/>
    </row>
    <row r="438" spans="2:19" ht="15" x14ac:dyDescent="0.25">
      <c r="B438" s="65"/>
      <c r="C438" s="65"/>
      <c r="F438" s="65"/>
      <c r="G438" s="65"/>
      <c r="J438" s="65"/>
      <c r="K438" s="65"/>
      <c r="N438" s="65"/>
      <c r="O438" s="65"/>
      <c r="R438" s="65"/>
      <c r="S438" s="65"/>
    </row>
    <row r="439" spans="2:19" ht="15" x14ac:dyDescent="0.25">
      <c r="B439" s="65"/>
      <c r="C439" s="65"/>
      <c r="F439" s="65"/>
      <c r="G439" s="65"/>
      <c r="J439" s="65"/>
      <c r="K439" s="65"/>
      <c r="N439" s="65"/>
      <c r="O439" s="65"/>
      <c r="R439" s="65"/>
      <c r="S439" s="65"/>
    </row>
    <row r="440" spans="2:19" ht="15" x14ac:dyDescent="0.25">
      <c r="B440" s="65"/>
      <c r="C440" s="65"/>
      <c r="F440" s="65"/>
      <c r="G440" s="65"/>
      <c r="J440" s="65"/>
      <c r="K440" s="65"/>
      <c r="N440" s="65"/>
      <c r="O440" s="65"/>
      <c r="R440" s="65"/>
      <c r="S440" s="65"/>
    </row>
    <row r="441" spans="2:19" ht="15" x14ac:dyDescent="0.25">
      <c r="B441" s="65"/>
      <c r="C441" s="65"/>
      <c r="F441" s="65"/>
      <c r="G441" s="65"/>
      <c r="J441" s="65"/>
      <c r="K441" s="65"/>
      <c r="N441" s="65"/>
      <c r="O441" s="65"/>
      <c r="R441" s="65"/>
      <c r="S441" s="65"/>
    </row>
    <row r="442" spans="2:19" ht="15" x14ac:dyDescent="0.25">
      <c r="B442" s="65"/>
      <c r="C442" s="65"/>
      <c r="F442" s="65"/>
      <c r="G442" s="65"/>
      <c r="J442" s="65"/>
      <c r="K442" s="65"/>
      <c r="N442" s="65"/>
      <c r="O442" s="65"/>
      <c r="R442" s="65"/>
      <c r="S442" s="65"/>
    </row>
    <row r="443" spans="2:19" ht="15" x14ac:dyDescent="0.25">
      <c r="B443" s="65"/>
      <c r="C443" s="65"/>
      <c r="F443" s="65"/>
      <c r="G443" s="65"/>
      <c r="J443" s="65"/>
      <c r="K443" s="65"/>
      <c r="N443" s="65"/>
      <c r="O443" s="65"/>
      <c r="R443" s="65"/>
      <c r="S443" s="65"/>
    </row>
    <row r="444" spans="2:19" ht="15" x14ac:dyDescent="0.25">
      <c r="B444" s="65"/>
      <c r="C444" s="65"/>
      <c r="F444" s="65"/>
      <c r="G444" s="65"/>
      <c r="J444" s="65"/>
      <c r="K444" s="65"/>
      <c r="N444" s="65"/>
      <c r="O444" s="65"/>
      <c r="R444" s="65"/>
      <c r="S444" s="65"/>
    </row>
    <row r="445" spans="2:19" ht="15" x14ac:dyDescent="0.25">
      <c r="B445" s="65"/>
      <c r="C445" s="65"/>
      <c r="F445" s="65"/>
      <c r="G445" s="65"/>
      <c r="J445" s="65"/>
      <c r="K445" s="65"/>
      <c r="N445" s="65"/>
      <c r="O445" s="65"/>
      <c r="R445" s="65"/>
      <c r="S445" s="65"/>
    </row>
    <row r="446" spans="2:19" ht="15" x14ac:dyDescent="0.25">
      <c r="B446" s="65"/>
      <c r="C446" s="65"/>
      <c r="F446" s="65"/>
      <c r="G446" s="65"/>
      <c r="J446" s="65"/>
      <c r="K446" s="65"/>
      <c r="N446" s="65"/>
      <c r="O446" s="65"/>
      <c r="R446" s="65"/>
      <c r="S446" s="65"/>
    </row>
    <row r="447" spans="2:19" ht="15" x14ac:dyDescent="0.25">
      <c r="B447" s="65"/>
      <c r="C447" s="65"/>
      <c r="F447" s="65"/>
      <c r="G447" s="65"/>
      <c r="J447" s="65"/>
      <c r="K447" s="65"/>
      <c r="N447" s="65"/>
      <c r="O447" s="65"/>
      <c r="R447" s="65"/>
      <c r="S447" s="65"/>
    </row>
    <row r="448" spans="2:19" ht="15" x14ac:dyDescent="0.25">
      <c r="B448" s="65"/>
      <c r="C448" s="65"/>
      <c r="F448" s="65"/>
      <c r="G448" s="65"/>
      <c r="J448" s="65"/>
      <c r="K448" s="65"/>
      <c r="N448" s="65"/>
      <c r="O448" s="65"/>
      <c r="R448" s="65"/>
      <c r="S448" s="65"/>
    </row>
    <row r="449" spans="2:19" ht="15" x14ac:dyDescent="0.25">
      <c r="B449" s="65"/>
      <c r="C449" s="65"/>
      <c r="F449" s="65"/>
      <c r="G449" s="65"/>
      <c r="J449" s="65"/>
      <c r="K449" s="65"/>
      <c r="N449" s="65"/>
      <c r="O449" s="65"/>
      <c r="R449" s="65"/>
      <c r="S449" s="65"/>
    </row>
    <row r="450" spans="2:19" ht="15" x14ac:dyDescent="0.25">
      <c r="B450" s="65"/>
      <c r="C450" s="65"/>
      <c r="F450" s="65"/>
      <c r="G450" s="65"/>
      <c r="J450" s="65"/>
      <c r="K450" s="65"/>
      <c r="N450" s="65"/>
      <c r="O450" s="65"/>
      <c r="R450" s="65"/>
      <c r="S450" s="65"/>
    </row>
    <row r="451" spans="2:19" ht="15" x14ac:dyDescent="0.25">
      <c r="B451" s="65"/>
      <c r="C451" s="65"/>
      <c r="F451" s="65"/>
      <c r="G451" s="65"/>
      <c r="J451" s="65"/>
      <c r="K451" s="65"/>
      <c r="N451" s="65"/>
      <c r="O451" s="65"/>
      <c r="R451" s="65"/>
      <c r="S451" s="65"/>
    </row>
    <row r="452" spans="2:19" ht="15" x14ac:dyDescent="0.25">
      <c r="B452" s="65"/>
      <c r="C452" s="65"/>
      <c r="F452" s="65"/>
      <c r="G452" s="65"/>
      <c r="J452" s="65"/>
      <c r="K452" s="65"/>
      <c r="N452" s="65"/>
      <c r="O452" s="65"/>
      <c r="R452" s="65"/>
      <c r="S452" s="65"/>
    </row>
    <row r="453" spans="2:19" ht="15" x14ac:dyDescent="0.25">
      <c r="B453" s="65"/>
      <c r="C453" s="65"/>
      <c r="F453" s="65"/>
      <c r="G453" s="65"/>
      <c r="J453" s="65"/>
      <c r="K453" s="65"/>
      <c r="N453" s="65"/>
      <c r="O453" s="65"/>
      <c r="R453" s="65"/>
      <c r="S453" s="65"/>
    </row>
    <row r="454" spans="2:19" ht="15" x14ac:dyDescent="0.25">
      <c r="B454" s="65"/>
      <c r="C454" s="65"/>
      <c r="F454" s="65"/>
      <c r="G454" s="65"/>
      <c r="J454" s="65"/>
      <c r="K454" s="65"/>
      <c r="N454" s="65"/>
      <c r="O454" s="65"/>
      <c r="R454" s="65"/>
      <c r="S454" s="65"/>
    </row>
    <row r="455" spans="2:19" ht="15" x14ac:dyDescent="0.25">
      <c r="B455" s="65"/>
      <c r="C455" s="65"/>
      <c r="F455" s="65"/>
      <c r="G455" s="65"/>
      <c r="J455" s="65"/>
      <c r="K455" s="65"/>
      <c r="N455" s="65"/>
      <c r="O455" s="65"/>
      <c r="R455" s="65"/>
      <c r="S455" s="65"/>
    </row>
    <row r="456" spans="2:19" ht="15" x14ac:dyDescent="0.25">
      <c r="B456" s="65"/>
      <c r="C456" s="65"/>
      <c r="F456" s="65"/>
      <c r="G456" s="65"/>
      <c r="J456" s="65"/>
      <c r="K456" s="65"/>
      <c r="N456" s="65"/>
      <c r="O456" s="65"/>
      <c r="R456" s="65"/>
      <c r="S456" s="65"/>
    </row>
    <row r="457" spans="2:19" ht="15" x14ac:dyDescent="0.25">
      <c r="B457" s="65"/>
      <c r="C457" s="65"/>
      <c r="F457" s="65"/>
      <c r="G457" s="65"/>
      <c r="J457" s="65"/>
      <c r="K457" s="65"/>
      <c r="N457" s="65"/>
      <c r="O457" s="65"/>
      <c r="R457" s="65"/>
      <c r="S457" s="65"/>
    </row>
    <row r="458" spans="2:19" ht="15" x14ac:dyDescent="0.25">
      <c r="B458" s="65"/>
      <c r="C458" s="65"/>
      <c r="F458" s="65"/>
      <c r="G458" s="65"/>
      <c r="J458" s="65"/>
      <c r="K458" s="65"/>
      <c r="N458" s="65"/>
      <c r="O458" s="65"/>
      <c r="R458" s="65"/>
      <c r="S458" s="65"/>
    </row>
    <row r="459" spans="2:19" ht="15" x14ac:dyDescent="0.25">
      <c r="B459" s="65"/>
      <c r="C459" s="65"/>
      <c r="F459" s="65"/>
      <c r="G459" s="65"/>
      <c r="J459" s="65"/>
      <c r="K459" s="65"/>
      <c r="N459" s="65"/>
      <c r="O459" s="65"/>
      <c r="R459" s="65"/>
      <c r="S459" s="65"/>
    </row>
    <row r="460" spans="2:19" ht="15" x14ac:dyDescent="0.25">
      <c r="B460" s="65"/>
      <c r="C460" s="65"/>
      <c r="F460" s="65"/>
      <c r="G460" s="65"/>
      <c r="J460" s="65"/>
      <c r="K460" s="65"/>
      <c r="N460" s="65"/>
      <c r="O460" s="65"/>
      <c r="R460" s="65"/>
      <c r="S460" s="65"/>
    </row>
    <row r="461" spans="2:19" ht="15" x14ac:dyDescent="0.25">
      <c r="B461" s="65"/>
      <c r="C461" s="65"/>
      <c r="F461" s="65"/>
      <c r="G461" s="65"/>
      <c r="J461" s="65"/>
      <c r="K461" s="65"/>
      <c r="N461" s="65"/>
      <c r="O461" s="65"/>
      <c r="R461" s="65"/>
      <c r="S461" s="65"/>
    </row>
    <row r="462" spans="2:19" ht="15" x14ac:dyDescent="0.25">
      <c r="B462" s="65"/>
      <c r="C462" s="65"/>
      <c r="F462" s="65"/>
      <c r="G462" s="65"/>
      <c r="J462" s="65"/>
      <c r="K462" s="65"/>
      <c r="N462" s="65"/>
      <c r="O462" s="65"/>
      <c r="R462" s="65"/>
      <c r="S462" s="65"/>
    </row>
    <row r="463" spans="2:19" ht="15" x14ac:dyDescent="0.25">
      <c r="B463" s="65"/>
      <c r="C463" s="65"/>
      <c r="F463" s="65"/>
      <c r="G463" s="65"/>
      <c r="J463" s="65"/>
      <c r="K463" s="65"/>
      <c r="N463" s="65"/>
      <c r="O463" s="65"/>
      <c r="R463" s="65"/>
      <c r="S463" s="65"/>
    </row>
    <row r="464" spans="2:19" ht="15" x14ac:dyDescent="0.25">
      <c r="B464" s="65"/>
      <c r="C464" s="65"/>
      <c r="F464" s="65"/>
      <c r="G464" s="65"/>
      <c r="J464" s="65"/>
      <c r="K464" s="65"/>
      <c r="N464" s="65"/>
      <c r="O464" s="65"/>
      <c r="R464" s="65"/>
      <c r="S464" s="65"/>
    </row>
    <row r="465" spans="2:19" ht="15" x14ac:dyDescent="0.25">
      <c r="B465" s="65"/>
      <c r="C465" s="65"/>
      <c r="F465" s="65"/>
      <c r="G465" s="65"/>
      <c r="J465" s="65"/>
      <c r="K465" s="65"/>
      <c r="N465" s="65"/>
      <c r="O465" s="65"/>
      <c r="R465" s="65"/>
      <c r="S465" s="65"/>
    </row>
    <row r="466" spans="2:19" ht="15" x14ac:dyDescent="0.25">
      <c r="B466" s="65"/>
      <c r="C466" s="65"/>
      <c r="F466" s="65"/>
      <c r="G466" s="65"/>
      <c r="J466" s="65"/>
      <c r="K466" s="65"/>
      <c r="N466" s="65"/>
      <c r="O466" s="65"/>
      <c r="R466" s="65"/>
      <c r="S466" s="65"/>
    </row>
    <row r="467" spans="2:19" ht="15" x14ac:dyDescent="0.25">
      <c r="B467" s="65"/>
      <c r="C467" s="65"/>
      <c r="F467" s="65"/>
      <c r="G467" s="65"/>
      <c r="J467" s="65"/>
      <c r="K467" s="65"/>
      <c r="N467" s="65"/>
      <c r="O467" s="65"/>
      <c r="R467" s="65"/>
      <c r="S467" s="65"/>
    </row>
    <row r="468" spans="2:19" ht="15" x14ac:dyDescent="0.25">
      <c r="B468" s="65"/>
      <c r="C468" s="65"/>
      <c r="F468" s="65"/>
      <c r="G468" s="65"/>
      <c r="J468" s="65"/>
      <c r="K468" s="65"/>
      <c r="N468" s="65"/>
      <c r="O468" s="65"/>
      <c r="R468" s="65"/>
      <c r="S468" s="65"/>
    </row>
    <row r="469" spans="2:19" ht="15" x14ac:dyDescent="0.25">
      <c r="B469" s="65"/>
      <c r="C469" s="65"/>
      <c r="F469" s="65"/>
      <c r="G469" s="65"/>
      <c r="J469" s="65"/>
      <c r="K469" s="65"/>
      <c r="N469" s="65"/>
      <c r="O469" s="65"/>
      <c r="R469" s="65"/>
      <c r="S469" s="65"/>
    </row>
    <row r="470" spans="2:19" ht="15" x14ac:dyDescent="0.25">
      <c r="B470" s="65"/>
      <c r="C470" s="65"/>
      <c r="F470" s="65"/>
      <c r="G470" s="65"/>
      <c r="J470" s="65"/>
      <c r="K470" s="65"/>
      <c r="N470" s="65"/>
      <c r="O470" s="65"/>
      <c r="R470" s="65"/>
      <c r="S470" s="65"/>
    </row>
    <row r="471" spans="2:19" ht="15" x14ac:dyDescent="0.25">
      <c r="B471" s="65"/>
      <c r="C471" s="65"/>
      <c r="F471" s="65"/>
      <c r="G471" s="65"/>
      <c r="J471" s="65"/>
      <c r="K471" s="65"/>
      <c r="N471" s="65"/>
      <c r="O471" s="65"/>
      <c r="R471" s="65"/>
      <c r="S471" s="65"/>
    </row>
    <row r="472" spans="2:19" ht="15" x14ac:dyDescent="0.25">
      <c r="B472" s="65"/>
      <c r="C472" s="65"/>
      <c r="F472" s="65"/>
      <c r="G472" s="65"/>
      <c r="J472" s="65"/>
      <c r="K472" s="65"/>
      <c r="N472" s="65"/>
      <c r="O472" s="65"/>
      <c r="R472" s="65"/>
      <c r="S472" s="65"/>
    </row>
    <row r="473" spans="2:19" ht="15" x14ac:dyDescent="0.25">
      <c r="B473" s="65"/>
      <c r="C473" s="65"/>
      <c r="F473" s="65"/>
      <c r="G473" s="65"/>
      <c r="J473" s="65"/>
      <c r="K473" s="65"/>
      <c r="N473" s="65"/>
      <c r="O473" s="65"/>
      <c r="R473" s="65"/>
      <c r="S473" s="65"/>
    </row>
    <row r="474" spans="2:19" ht="15" x14ac:dyDescent="0.25">
      <c r="B474" s="65"/>
      <c r="C474" s="65"/>
      <c r="F474" s="65"/>
      <c r="G474" s="65"/>
      <c r="J474" s="65"/>
      <c r="K474" s="65"/>
      <c r="N474" s="65"/>
      <c r="O474" s="65"/>
      <c r="R474" s="65"/>
      <c r="S474" s="65"/>
    </row>
    <row r="475" spans="2:19" ht="15" x14ac:dyDescent="0.25">
      <c r="B475" s="65"/>
      <c r="C475" s="65"/>
      <c r="F475" s="65"/>
      <c r="G475" s="65"/>
      <c r="J475" s="65"/>
      <c r="K475" s="65"/>
      <c r="N475" s="65"/>
      <c r="O475" s="65"/>
      <c r="R475" s="65"/>
      <c r="S475" s="65"/>
    </row>
    <row r="476" spans="2:19" ht="15" x14ac:dyDescent="0.25">
      <c r="B476" s="65"/>
      <c r="C476" s="65"/>
      <c r="F476" s="65"/>
      <c r="G476" s="65"/>
      <c r="J476" s="65"/>
      <c r="K476" s="65"/>
      <c r="N476" s="65"/>
      <c r="O476" s="65"/>
      <c r="R476" s="65"/>
      <c r="S476" s="65"/>
    </row>
    <row r="477" spans="2:19" ht="15" x14ac:dyDescent="0.25">
      <c r="B477" s="65"/>
      <c r="C477" s="65"/>
      <c r="F477" s="65"/>
      <c r="G477" s="65"/>
      <c r="J477" s="65"/>
      <c r="K477" s="65"/>
      <c r="N477" s="65"/>
      <c r="O477" s="65"/>
      <c r="R477" s="65"/>
      <c r="S477" s="65"/>
    </row>
    <row r="478" spans="2:19" ht="15" x14ac:dyDescent="0.25">
      <c r="B478" s="65"/>
      <c r="C478" s="65"/>
      <c r="F478" s="65"/>
      <c r="G478" s="65"/>
      <c r="J478" s="65"/>
      <c r="K478" s="65"/>
      <c r="N478" s="65"/>
      <c r="O478" s="65"/>
      <c r="R478" s="65"/>
      <c r="S478" s="65"/>
    </row>
    <row r="479" spans="2:19" ht="15" x14ac:dyDescent="0.25">
      <c r="B479" s="65"/>
      <c r="C479" s="65"/>
      <c r="F479" s="65"/>
      <c r="G479" s="65"/>
      <c r="J479" s="65"/>
      <c r="K479" s="65"/>
      <c r="N479" s="65"/>
      <c r="O479" s="65"/>
      <c r="R479" s="65"/>
      <c r="S479" s="65"/>
    </row>
    <row r="480" spans="2:19" ht="15" x14ac:dyDescent="0.25">
      <c r="B480" s="65"/>
      <c r="C480" s="65"/>
      <c r="F480" s="65"/>
      <c r="G480" s="65"/>
      <c r="J480" s="65"/>
      <c r="K480" s="65"/>
      <c r="N480" s="65"/>
      <c r="O480" s="65"/>
      <c r="R480" s="65"/>
      <c r="S480" s="65"/>
    </row>
    <row r="481" spans="2:19" ht="15" x14ac:dyDescent="0.25">
      <c r="B481" s="65"/>
      <c r="C481" s="65"/>
      <c r="F481" s="65"/>
      <c r="G481" s="65"/>
      <c r="J481" s="65"/>
      <c r="K481" s="65"/>
      <c r="N481" s="65"/>
      <c r="O481" s="65"/>
      <c r="R481" s="65"/>
      <c r="S481" s="65"/>
    </row>
    <row r="482" spans="2:19" ht="15" x14ac:dyDescent="0.25">
      <c r="B482" s="65"/>
      <c r="C482" s="65"/>
      <c r="F482" s="65"/>
      <c r="G482" s="65"/>
      <c r="J482" s="65"/>
      <c r="K482" s="65"/>
      <c r="N482" s="65"/>
      <c r="O482" s="65"/>
      <c r="R482" s="65"/>
      <c r="S482" s="65"/>
    </row>
    <row r="483" spans="2:19" ht="15" x14ac:dyDescent="0.25">
      <c r="B483" s="65"/>
      <c r="C483" s="65"/>
      <c r="F483" s="65"/>
      <c r="G483" s="65"/>
      <c r="J483" s="65"/>
      <c r="K483" s="65"/>
      <c r="N483" s="65"/>
      <c r="O483" s="65"/>
      <c r="R483" s="65"/>
      <c r="S483" s="65"/>
    </row>
    <row r="484" spans="2:19" ht="15" x14ac:dyDescent="0.25">
      <c r="B484" s="65"/>
      <c r="C484" s="65"/>
      <c r="F484" s="65"/>
      <c r="G484" s="65"/>
      <c r="J484" s="65"/>
      <c r="K484" s="65"/>
      <c r="N484" s="65"/>
      <c r="O484" s="65"/>
      <c r="R484" s="65"/>
      <c r="S484" s="65"/>
    </row>
    <row r="485" spans="2:19" ht="15" x14ac:dyDescent="0.25">
      <c r="B485" s="65"/>
      <c r="C485" s="65"/>
      <c r="F485" s="65"/>
      <c r="G485" s="65"/>
      <c r="J485" s="65"/>
      <c r="K485" s="65"/>
      <c r="N485" s="65"/>
      <c r="O485" s="65"/>
      <c r="R485" s="65"/>
      <c r="S485" s="65"/>
    </row>
    <row r="486" spans="2:19" ht="15" x14ac:dyDescent="0.25">
      <c r="B486" s="65"/>
      <c r="C486" s="65"/>
      <c r="F486" s="65"/>
      <c r="G486" s="65"/>
      <c r="J486" s="65"/>
      <c r="K486" s="65"/>
      <c r="N486" s="65"/>
      <c r="O486" s="65"/>
      <c r="R486" s="65"/>
      <c r="S486" s="65"/>
    </row>
    <row r="487" spans="2:19" ht="15" x14ac:dyDescent="0.25">
      <c r="B487" s="65"/>
      <c r="C487" s="65"/>
      <c r="F487" s="65"/>
      <c r="G487" s="65"/>
      <c r="J487" s="65"/>
      <c r="K487" s="65"/>
      <c r="N487" s="65"/>
      <c r="O487" s="65"/>
      <c r="R487" s="65"/>
      <c r="S487" s="65"/>
    </row>
    <row r="488" spans="2:19" ht="15" x14ac:dyDescent="0.25">
      <c r="B488" s="65"/>
      <c r="C488" s="65"/>
      <c r="F488" s="65"/>
      <c r="G488" s="65"/>
      <c r="J488" s="65"/>
      <c r="K488" s="65"/>
      <c r="N488" s="65"/>
      <c r="O488" s="65"/>
      <c r="R488" s="65"/>
      <c r="S488" s="65"/>
    </row>
    <row r="489" spans="2:19" ht="15" x14ac:dyDescent="0.25">
      <c r="B489" s="65"/>
      <c r="C489" s="65"/>
      <c r="F489" s="65"/>
      <c r="G489" s="65"/>
      <c r="J489" s="65"/>
      <c r="K489" s="65"/>
      <c r="N489" s="65"/>
      <c r="O489" s="65"/>
      <c r="R489" s="65"/>
      <c r="S489" s="65"/>
    </row>
    <row r="490" spans="2:19" ht="15" x14ac:dyDescent="0.25">
      <c r="B490" s="65"/>
      <c r="C490" s="65"/>
      <c r="F490" s="65"/>
      <c r="G490" s="65"/>
      <c r="J490" s="65"/>
      <c r="K490" s="65"/>
      <c r="N490" s="65"/>
      <c r="O490" s="65"/>
      <c r="R490" s="65"/>
      <c r="S490" s="65"/>
    </row>
    <row r="491" spans="2:19" ht="15" x14ac:dyDescent="0.25">
      <c r="B491" s="65"/>
      <c r="C491" s="65"/>
      <c r="F491" s="65"/>
      <c r="G491" s="65"/>
      <c r="J491" s="65"/>
      <c r="K491" s="65"/>
      <c r="N491" s="65"/>
      <c r="O491" s="65"/>
      <c r="R491" s="65"/>
      <c r="S491" s="65"/>
    </row>
    <row r="492" spans="2:19" ht="15" x14ac:dyDescent="0.25">
      <c r="B492" s="65"/>
      <c r="C492" s="65"/>
      <c r="F492" s="65"/>
      <c r="G492" s="65"/>
      <c r="J492" s="65"/>
      <c r="K492" s="65"/>
      <c r="N492" s="65"/>
      <c r="O492" s="65"/>
      <c r="R492" s="65"/>
      <c r="S492" s="65"/>
    </row>
    <row r="493" spans="2:19" ht="15" x14ac:dyDescent="0.25">
      <c r="B493" s="65"/>
      <c r="C493" s="65"/>
      <c r="F493" s="65"/>
      <c r="G493" s="65"/>
      <c r="J493" s="65"/>
      <c r="K493" s="65"/>
      <c r="N493" s="65"/>
      <c r="O493" s="65"/>
      <c r="R493" s="65"/>
      <c r="S493" s="65"/>
    </row>
    <row r="494" spans="2:19" ht="15" x14ac:dyDescent="0.25">
      <c r="B494" s="65"/>
      <c r="C494" s="65"/>
      <c r="F494" s="65"/>
      <c r="G494" s="65"/>
      <c r="J494" s="65"/>
      <c r="K494" s="65"/>
      <c r="N494" s="65"/>
      <c r="O494" s="65"/>
      <c r="R494" s="65"/>
      <c r="S494" s="65"/>
    </row>
    <row r="495" spans="2:19" ht="15" x14ac:dyDescent="0.25">
      <c r="B495" s="65"/>
      <c r="C495" s="65"/>
      <c r="F495" s="65"/>
      <c r="G495" s="65"/>
      <c r="J495" s="65"/>
      <c r="K495" s="65"/>
      <c r="N495" s="65"/>
      <c r="O495" s="65"/>
      <c r="R495" s="65"/>
      <c r="S495" s="65"/>
    </row>
    <row r="496" spans="2:19" ht="15" x14ac:dyDescent="0.25">
      <c r="B496" s="65"/>
      <c r="C496" s="65"/>
      <c r="F496" s="65"/>
      <c r="G496" s="65"/>
      <c r="J496" s="65"/>
      <c r="K496" s="65"/>
      <c r="N496" s="65"/>
      <c r="O496" s="65"/>
      <c r="R496" s="65"/>
      <c r="S496" s="65"/>
    </row>
    <row r="497" spans="2:19" ht="15" x14ac:dyDescent="0.25">
      <c r="B497" s="65"/>
      <c r="C497" s="65"/>
      <c r="F497" s="65"/>
      <c r="G497" s="65"/>
      <c r="J497" s="65"/>
      <c r="K497" s="65"/>
      <c r="N497" s="65"/>
      <c r="O497" s="65"/>
      <c r="R497" s="65"/>
      <c r="S497" s="65"/>
    </row>
    <row r="498" spans="2:19" ht="15" x14ac:dyDescent="0.25">
      <c r="B498" s="65"/>
      <c r="C498" s="65"/>
      <c r="F498" s="65"/>
      <c r="G498" s="65"/>
      <c r="J498" s="65"/>
      <c r="K498" s="65"/>
      <c r="N498" s="65"/>
      <c r="O498" s="65"/>
      <c r="R498" s="65"/>
      <c r="S498" s="65"/>
    </row>
    <row r="499" spans="2:19" ht="15" x14ac:dyDescent="0.25">
      <c r="B499" s="65"/>
      <c r="C499" s="65"/>
      <c r="F499" s="65"/>
      <c r="G499" s="65"/>
      <c r="J499" s="65"/>
      <c r="K499" s="65"/>
      <c r="N499" s="65"/>
      <c r="O499" s="65"/>
      <c r="R499" s="65"/>
      <c r="S499" s="65"/>
    </row>
    <row r="500" spans="2:19" ht="15" x14ac:dyDescent="0.25">
      <c r="B500" s="65"/>
      <c r="C500" s="65"/>
      <c r="F500" s="65"/>
      <c r="G500" s="65"/>
      <c r="J500" s="65"/>
      <c r="K500" s="65"/>
      <c r="N500" s="65"/>
      <c r="O500" s="65"/>
      <c r="R500" s="65"/>
      <c r="S500" s="65"/>
    </row>
    <row r="501" spans="2:19" ht="15" x14ac:dyDescent="0.25">
      <c r="B501" s="65"/>
      <c r="C501" s="65"/>
      <c r="F501" s="65"/>
      <c r="G501" s="65"/>
      <c r="J501" s="65"/>
      <c r="K501" s="65"/>
      <c r="N501" s="65"/>
      <c r="O501" s="65"/>
      <c r="R501" s="65"/>
      <c r="S501" s="65"/>
    </row>
    <row r="502" spans="2:19" ht="15" x14ac:dyDescent="0.25">
      <c r="B502" s="65"/>
      <c r="C502" s="65"/>
      <c r="F502" s="65"/>
      <c r="G502" s="65"/>
      <c r="J502" s="65"/>
      <c r="K502" s="65"/>
      <c r="N502" s="65"/>
      <c r="O502" s="65"/>
      <c r="R502" s="65"/>
      <c r="S502" s="65"/>
    </row>
    <row r="503" spans="2:19" ht="15" x14ac:dyDescent="0.25">
      <c r="B503" s="65"/>
      <c r="C503" s="65"/>
      <c r="F503" s="65"/>
      <c r="G503" s="65"/>
      <c r="J503" s="65"/>
      <c r="K503" s="65"/>
      <c r="N503" s="65"/>
      <c r="O503" s="65"/>
      <c r="R503" s="65"/>
      <c r="S503" s="65"/>
    </row>
    <row r="504" spans="2:19" ht="15" x14ac:dyDescent="0.25">
      <c r="B504" s="65"/>
      <c r="C504" s="65"/>
      <c r="F504" s="65"/>
      <c r="G504" s="65"/>
      <c r="J504" s="65"/>
      <c r="K504" s="65"/>
      <c r="N504" s="65"/>
      <c r="O504" s="65"/>
      <c r="R504" s="65"/>
      <c r="S504" s="65"/>
    </row>
    <row r="505" spans="2:19" ht="15" x14ac:dyDescent="0.25">
      <c r="B505" s="65"/>
      <c r="C505" s="65"/>
      <c r="F505" s="65"/>
      <c r="G505" s="65"/>
      <c r="J505" s="65"/>
      <c r="K505" s="65"/>
      <c r="N505" s="65"/>
      <c r="O505" s="65"/>
      <c r="R505" s="65"/>
      <c r="S505" s="65"/>
    </row>
    <row r="506" spans="2:19" ht="15" x14ac:dyDescent="0.25">
      <c r="B506" s="65"/>
      <c r="C506" s="65"/>
      <c r="F506" s="65"/>
      <c r="G506" s="65"/>
      <c r="J506" s="65"/>
      <c r="K506" s="65"/>
      <c r="N506" s="65"/>
      <c r="O506" s="65"/>
      <c r="R506" s="65"/>
      <c r="S506" s="65"/>
    </row>
    <row r="507" spans="2:19" ht="15" x14ac:dyDescent="0.25">
      <c r="B507" s="65"/>
      <c r="C507" s="65"/>
      <c r="F507" s="65"/>
      <c r="G507" s="65"/>
      <c r="J507" s="65"/>
      <c r="K507" s="65"/>
      <c r="N507" s="65"/>
      <c r="O507" s="65"/>
      <c r="R507" s="65"/>
      <c r="S507" s="65"/>
    </row>
    <row r="508" spans="2:19" ht="15" x14ac:dyDescent="0.25">
      <c r="B508" s="65"/>
      <c r="C508" s="65"/>
      <c r="F508" s="65"/>
      <c r="G508" s="65"/>
      <c r="J508" s="65"/>
      <c r="K508" s="65"/>
      <c r="N508" s="65"/>
      <c r="O508" s="65"/>
      <c r="R508" s="65"/>
      <c r="S508" s="65"/>
    </row>
    <row r="509" spans="2:19" ht="15" x14ac:dyDescent="0.25">
      <c r="B509" s="65"/>
      <c r="C509" s="65"/>
      <c r="F509" s="65"/>
      <c r="G509" s="65"/>
      <c r="J509" s="65"/>
      <c r="K509" s="65"/>
      <c r="N509" s="65"/>
      <c r="O509" s="65"/>
      <c r="R509" s="65"/>
      <c r="S509" s="65"/>
    </row>
    <row r="510" spans="2:19" ht="15" x14ac:dyDescent="0.25">
      <c r="B510" s="65"/>
      <c r="C510" s="65"/>
      <c r="F510" s="65"/>
      <c r="G510" s="65"/>
      <c r="J510" s="65"/>
      <c r="K510" s="65"/>
      <c r="N510" s="65"/>
      <c r="O510" s="65"/>
      <c r="R510" s="65"/>
      <c r="S510" s="65"/>
    </row>
    <row r="511" spans="2:19" ht="15" x14ac:dyDescent="0.25">
      <c r="B511" s="65"/>
      <c r="C511" s="65"/>
      <c r="F511" s="65"/>
      <c r="G511" s="65"/>
      <c r="J511" s="65"/>
      <c r="K511" s="65"/>
      <c r="N511" s="65"/>
      <c r="O511" s="65"/>
      <c r="R511" s="65"/>
      <c r="S511" s="65"/>
    </row>
    <row r="512" spans="2:19" ht="15" x14ac:dyDescent="0.25">
      <c r="B512" s="65"/>
      <c r="C512" s="65"/>
      <c r="F512" s="65"/>
      <c r="G512" s="65"/>
      <c r="J512" s="65"/>
      <c r="K512" s="65"/>
      <c r="N512" s="65"/>
      <c r="O512" s="65"/>
      <c r="R512" s="65"/>
      <c r="S512" s="65"/>
    </row>
    <row r="513" spans="2:19" ht="15" x14ac:dyDescent="0.25">
      <c r="B513" s="65"/>
      <c r="C513" s="65"/>
      <c r="F513" s="65"/>
      <c r="G513" s="65"/>
      <c r="J513" s="65"/>
      <c r="K513" s="65"/>
      <c r="N513" s="65"/>
      <c r="O513" s="65"/>
      <c r="R513" s="65"/>
      <c r="S513" s="65"/>
    </row>
    <row r="514" spans="2:19" ht="15" x14ac:dyDescent="0.25">
      <c r="B514" s="65"/>
      <c r="C514" s="65"/>
      <c r="F514" s="65"/>
      <c r="G514" s="65"/>
      <c r="J514" s="65"/>
      <c r="K514" s="65"/>
      <c r="N514" s="65"/>
      <c r="O514" s="65"/>
      <c r="R514" s="65"/>
      <c r="S514" s="65"/>
    </row>
    <row r="515" spans="2:19" ht="15" x14ac:dyDescent="0.25">
      <c r="B515" s="65"/>
      <c r="C515" s="65"/>
      <c r="F515" s="65"/>
      <c r="G515" s="65"/>
      <c r="J515" s="65"/>
      <c r="K515" s="65"/>
      <c r="N515" s="65"/>
      <c r="O515" s="65"/>
      <c r="R515" s="65"/>
      <c r="S515" s="65"/>
    </row>
    <row r="516" spans="2:19" ht="15" x14ac:dyDescent="0.25">
      <c r="B516" s="65"/>
      <c r="C516" s="65"/>
      <c r="F516" s="65"/>
      <c r="G516" s="65"/>
      <c r="J516" s="65"/>
      <c r="K516" s="65"/>
      <c r="N516" s="65"/>
      <c r="O516" s="65"/>
      <c r="R516" s="65"/>
      <c r="S516" s="65"/>
    </row>
    <row r="517" spans="2:19" ht="15" x14ac:dyDescent="0.25">
      <c r="B517" s="65"/>
      <c r="C517" s="65"/>
      <c r="F517" s="65"/>
      <c r="G517" s="65"/>
      <c r="J517" s="65"/>
      <c r="K517" s="65"/>
      <c r="N517" s="65"/>
      <c r="O517" s="65"/>
      <c r="R517" s="65"/>
      <c r="S517" s="65"/>
    </row>
    <row r="518" spans="2:19" ht="15" x14ac:dyDescent="0.25">
      <c r="B518" s="65"/>
      <c r="C518" s="65"/>
      <c r="F518" s="65"/>
      <c r="G518" s="65"/>
      <c r="J518" s="65"/>
      <c r="K518" s="65"/>
      <c r="N518" s="65"/>
      <c r="O518" s="65"/>
      <c r="R518" s="65"/>
      <c r="S518" s="65"/>
    </row>
    <row r="519" spans="2:19" ht="15" x14ac:dyDescent="0.25">
      <c r="B519" s="65"/>
      <c r="C519" s="65"/>
      <c r="F519" s="65"/>
      <c r="G519" s="65"/>
      <c r="J519" s="65"/>
      <c r="K519" s="65"/>
      <c r="N519" s="65"/>
      <c r="O519" s="65"/>
      <c r="R519" s="65"/>
      <c r="S519" s="65"/>
    </row>
    <row r="520" spans="2:19" ht="15" x14ac:dyDescent="0.25">
      <c r="B520" s="65"/>
      <c r="C520" s="65"/>
      <c r="F520" s="65"/>
      <c r="G520" s="65"/>
      <c r="J520" s="65"/>
      <c r="K520" s="65"/>
      <c r="N520" s="65"/>
      <c r="O520" s="65"/>
      <c r="R520" s="65"/>
      <c r="S520" s="65"/>
    </row>
    <row r="521" spans="2:19" ht="15" x14ac:dyDescent="0.25">
      <c r="B521" s="65"/>
      <c r="C521" s="65"/>
      <c r="F521" s="65"/>
      <c r="G521" s="65"/>
      <c r="J521" s="65"/>
      <c r="K521" s="65"/>
      <c r="N521" s="65"/>
      <c r="O521" s="65"/>
      <c r="R521" s="65"/>
      <c r="S521" s="65"/>
    </row>
    <row r="522" spans="2:19" ht="15" x14ac:dyDescent="0.25">
      <c r="B522" s="65"/>
      <c r="C522" s="65"/>
      <c r="F522" s="65"/>
      <c r="G522" s="65"/>
      <c r="J522" s="65"/>
      <c r="K522" s="65"/>
      <c r="N522" s="65"/>
      <c r="O522" s="65"/>
      <c r="R522" s="65"/>
      <c r="S522" s="65"/>
    </row>
    <row r="523" spans="2:19" ht="15" x14ac:dyDescent="0.25">
      <c r="B523" s="65"/>
      <c r="C523" s="65"/>
      <c r="F523" s="65"/>
      <c r="G523" s="65"/>
      <c r="J523" s="65"/>
      <c r="K523" s="65"/>
      <c r="N523" s="65"/>
      <c r="O523" s="65"/>
      <c r="R523" s="65"/>
      <c r="S523" s="65"/>
    </row>
    <row r="524" spans="2:19" ht="15" x14ac:dyDescent="0.25">
      <c r="B524" s="65"/>
      <c r="C524" s="65"/>
      <c r="F524" s="65"/>
      <c r="G524" s="65"/>
      <c r="J524" s="65"/>
      <c r="K524" s="65"/>
      <c r="N524" s="65"/>
      <c r="O524" s="65"/>
      <c r="R524" s="65"/>
      <c r="S524" s="65"/>
    </row>
    <row r="525" spans="2:19" ht="15" x14ac:dyDescent="0.25">
      <c r="B525" s="65"/>
      <c r="C525" s="65"/>
      <c r="F525" s="65"/>
      <c r="G525" s="65"/>
      <c r="J525" s="65"/>
      <c r="K525" s="65"/>
      <c r="N525" s="65"/>
      <c r="O525" s="65"/>
      <c r="R525" s="65"/>
      <c r="S525" s="65"/>
    </row>
    <row r="526" spans="2:19" ht="15" x14ac:dyDescent="0.25">
      <c r="B526" s="65"/>
      <c r="C526" s="65"/>
      <c r="F526" s="65"/>
      <c r="G526" s="65"/>
      <c r="J526" s="65"/>
      <c r="K526" s="65"/>
      <c r="N526" s="65"/>
      <c r="O526" s="65"/>
      <c r="R526" s="65"/>
      <c r="S526" s="65"/>
    </row>
    <row r="527" spans="2:19" ht="15" x14ac:dyDescent="0.25">
      <c r="B527" s="65"/>
      <c r="C527" s="65"/>
      <c r="F527" s="65"/>
      <c r="G527" s="65"/>
      <c r="J527" s="65"/>
      <c r="K527" s="65"/>
      <c r="N527" s="65"/>
      <c r="O527" s="65"/>
      <c r="R527" s="65"/>
      <c r="S527" s="65"/>
    </row>
    <row r="528" spans="2:19" ht="15" x14ac:dyDescent="0.25">
      <c r="B528" s="65"/>
      <c r="C528" s="65"/>
      <c r="F528" s="65"/>
      <c r="G528" s="65"/>
      <c r="J528" s="65"/>
      <c r="K528" s="65"/>
      <c r="N528" s="65"/>
      <c r="O528" s="65"/>
      <c r="R528" s="65"/>
      <c r="S528" s="65"/>
    </row>
    <row r="529" spans="2:19" ht="15" x14ac:dyDescent="0.25">
      <c r="B529" s="65"/>
      <c r="C529" s="65"/>
      <c r="F529" s="65"/>
      <c r="G529" s="65"/>
      <c r="J529" s="65"/>
      <c r="K529" s="65"/>
      <c r="N529" s="65"/>
      <c r="O529" s="65"/>
      <c r="R529" s="65"/>
      <c r="S529" s="65"/>
    </row>
    <row r="530" spans="2:19" ht="15" x14ac:dyDescent="0.25">
      <c r="B530" s="65"/>
      <c r="C530" s="65"/>
      <c r="F530" s="65"/>
      <c r="G530" s="65"/>
      <c r="J530" s="65"/>
      <c r="K530" s="65"/>
      <c r="N530" s="65"/>
      <c r="O530" s="65"/>
      <c r="R530" s="65"/>
      <c r="S530" s="65"/>
    </row>
    <row r="531" spans="2:19" ht="15" x14ac:dyDescent="0.25">
      <c r="B531" s="65"/>
      <c r="C531" s="65"/>
      <c r="F531" s="65"/>
      <c r="G531" s="65"/>
      <c r="J531" s="65"/>
      <c r="K531" s="65"/>
      <c r="N531" s="65"/>
      <c r="O531" s="65"/>
      <c r="R531" s="65"/>
      <c r="S531" s="65"/>
    </row>
    <row r="532" spans="2:19" ht="15" x14ac:dyDescent="0.25">
      <c r="B532" s="65"/>
      <c r="C532" s="65"/>
      <c r="F532" s="65"/>
      <c r="G532" s="65"/>
      <c r="J532" s="65"/>
      <c r="K532" s="65"/>
      <c r="N532" s="65"/>
      <c r="O532" s="65"/>
      <c r="R532" s="65"/>
      <c r="S532" s="65"/>
    </row>
    <row r="533" spans="2:19" ht="15" x14ac:dyDescent="0.25">
      <c r="B533" s="65"/>
      <c r="C533" s="65"/>
      <c r="F533" s="65"/>
      <c r="G533" s="65"/>
      <c r="J533" s="65"/>
      <c r="K533" s="65"/>
      <c r="N533" s="65"/>
      <c r="O533" s="65"/>
      <c r="R533" s="65"/>
      <c r="S533" s="65"/>
    </row>
    <row r="534" spans="2:19" ht="15" x14ac:dyDescent="0.25">
      <c r="B534" s="65"/>
      <c r="C534" s="65"/>
      <c r="F534" s="65"/>
      <c r="G534" s="65"/>
      <c r="J534" s="65"/>
      <c r="K534" s="65"/>
      <c r="N534" s="65"/>
      <c r="O534" s="65"/>
      <c r="R534" s="65"/>
      <c r="S534" s="65"/>
    </row>
    <row r="535" spans="2:19" ht="15" x14ac:dyDescent="0.25">
      <c r="B535" s="65"/>
      <c r="C535" s="65"/>
      <c r="F535" s="65"/>
      <c r="G535" s="65"/>
      <c r="J535" s="65"/>
      <c r="K535" s="65"/>
      <c r="N535" s="65"/>
      <c r="O535" s="65"/>
      <c r="R535" s="65"/>
      <c r="S535" s="65"/>
    </row>
    <row r="536" spans="2:19" ht="15" x14ac:dyDescent="0.25">
      <c r="B536" s="65"/>
      <c r="C536" s="65"/>
      <c r="F536" s="65"/>
      <c r="G536" s="65"/>
      <c r="J536" s="65"/>
      <c r="K536" s="65"/>
      <c r="N536" s="65"/>
      <c r="O536" s="65"/>
      <c r="R536" s="65"/>
      <c r="S536" s="65"/>
    </row>
    <row r="537" spans="2:19" ht="15" x14ac:dyDescent="0.25">
      <c r="B537" s="65"/>
      <c r="C537" s="65"/>
      <c r="F537" s="65"/>
      <c r="G537" s="65"/>
      <c r="J537" s="65"/>
      <c r="K537" s="65"/>
      <c r="N537" s="65"/>
      <c r="O537" s="65"/>
      <c r="R537" s="65"/>
      <c r="S537" s="65"/>
    </row>
    <row r="538" spans="2:19" ht="15" x14ac:dyDescent="0.25">
      <c r="B538" s="65"/>
      <c r="C538" s="65"/>
      <c r="F538" s="65"/>
      <c r="G538" s="65"/>
      <c r="J538" s="65"/>
      <c r="K538" s="65"/>
      <c r="N538" s="65"/>
      <c r="O538" s="65"/>
      <c r="R538" s="65"/>
      <c r="S538" s="65"/>
    </row>
    <row r="539" spans="2:19" ht="15" x14ac:dyDescent="0.25">
      <c r="B539" s="65"/>
      <c r="C539" s="65"/>
      <c r="F539" s="65"/>
      <c r="G539" s="65"/>
      <c r="J539" s="65"/>
      <c r="K539" s="65"/>
      <c r="N539" s="65"/>
      <c r="O539" s="65"/>
      <c r="R539" s="65"/>
      <c r="S539" s="65"/>
    </row>
    <row r="540" spans="2:19" ht="15" x14ac:dyDescent="0.25">
      <c r="B540" s="65"/>
      <c r="C540" s="65"/>
      <c r="F540" s="65"/>
      <c r="G540" s="65"/>
      <c r="J540" s="65"/>
      <c r="K540" s="65"/>
      <c r="N540" s="65"/>
      <c r="O540" s="65"/>
      <c r="R540" s="65"/>
      <c r="S540" s="65"/>
    </row>
    <row r="541" spans="2:19" ht="15" x14ac:dyDescent="0.25">
      <c r="B541" s="65"/>
      <c r="C541" s="65"/>
      <c r="F541" s="65"/>
      <c r="G541" s="65"/>
      <c r="J541" s="65"/>
      <c r="K541" s="65"/>
      <c r="N541" s="65"/>
      <c r="O541" s="65"/>
      <c r="R541" s="65"/>
      <c r="S541" s="65"/>
    </row>
    <row r="542" spans="2:19" ht="15" x14ac:dyDescent="0.25">
      <c r="B542" s="65"/>
      <c r="C542" s="65"/>
      <c r="F542" s="65"/>
      <c r="G542" s="65"/>
      <c r="J542" s="65"/>
      <c r="K542" s="65"/>
      <c r="N542" s="65"/>
      <c r="O542" s="65"/>
      <c r="R542" s="65"/>
      <c r="S542" s="65"/>
    </row>
    <row r="543" spans="2:19" ht="15" x14ac:dyDescent="0.25">
      <c r="B543" s="65"/>
      <c r="C543" s="65"/>
      <c r="F543" s="65"/>
      <c r="G543" s="65"/>
      <c r="J543" s="65"/>
      <c r="K543" s="65"/>
      <c r="N543" s="65"/>
      <c r="O543" s="65"/>
      <c r="R543" s="65"/>
      <c r="S543" s="65"/>
    </row>
    <row r="544" spans="2:19" ht="15" x14ac:dyDescent="0.25">
      <c r="B544" s="65"/>
      <c r="C544" s="65"/>
      <c r="F544" s="65"/>
      <c r="G544" s="65"/>
      <c r="J544" s="65"/>
      <c r="K544" s="65"/>
      <c r="N544" s="65"/>
      <c r="O544" s="65"/>
      <c r="R544" s="65"/>
      <c r="S544" s="65"/>
    </row>
    <row r="545" spans="2:19" ht="15" x14ac:dyDescent="0.25">
      <c r="B545" s="65"/>
      <c r="C545" s="65"/>
      <c r="F545" s="65"/>
      <c r="G545" s="65"/>
      <c r="J545" s="65"/>
      <c r="K545" s="65"/>
      <c r="N545" s="65"/>
      <c r="O545" s="65"/>
      <c r="R545" s="65"/>
      <c r="S545" s="65"/>
    </row>
    <row r="546" spans="2:19" ht="15" x14ac:dyDescent="0.25">
      <c r="B546" s="65"/>
      <c r="C546" s="65"/>
      <c r="F546" s="65"/>
      <c r="G546" s="65"/>
      <c r="J546" s="65"/>
      <c r="K546" s="65"/>
      <c r="N546" s="65"/>
      <c r="O546" s="65"/>
      <c r="R546" s="65"/>
      <c r="S546" s="65"/>
    </row>
    <row r="547" spans="2:19" ht="15" x14ac:dyDescent="0.25">
      <c r="B547" s="65"/>
      <c r="C547" s="65"/>
      <c r="F547" s="65"/>
      <c r="G547" s="65"/>
      <c r="J547" s="65"/>
      <c r="K547" s="65"/>
      <c r="N547" s="65"/>
      <c r="O547" s="65"/>
      <c r="R547" s="65"/>
      <c r="S547" s="65"/>
    </row>
    <row r="548" spans="2:19" ht="15" x14ac:dyDescent="0.25">
      <c r="B548" s="65"/>
      <c r="C548" s="65"/>
      <c r="F548" s="65"/>
      <c r="G548" s="65"/>
      <c r="J548" s="65"/>
      <c r="K548" s="65"/>
      <c r="N548" s="65"/>
      <c r="O548" s="65"/>
      <c r="R548" s="65"/>
      <c r="S548" s="65"/>
    </row>
    <row r="549" spans="2:19" ht="15" x14ac:dyDescent="0.25">
      <c r="B549" s="65"/>
      <c r="C549" s="65"/>
      <c r="F549" s="65"/>
      <c r="G549" s="65"/>
      <c r="J549" s="65"/>
      <c r="K549" s="65"/>
      <c r="N549" s="65"/>
      <c r="O549" s="65"/>
      <c r="R549" s="65"/>
      <c r="S549" s="65"/>
    </row>
    <row r="550" spans="2:19" ht="15" x14ac:dyDescent="0.25">
      <c r="B550" s="65"/>
      <c r="C550" s="65"/>
      <c r="F550" s="65"/>
      <c r="G550" s="65"/>
      <c r="J550" s="65"/>
      <c r="K550" s="65"/>
      <c r="N550" s="65"/>
      <c r="O550" s="65"/>
      <c r="R550" s="65"/>
      <c r="S550" s="65"/>
    </row>
    <row r="551" spans="2:19" ht="15" x14ac:dyDescent="0.25">
      <c r="B551" s="65"/>
      <c r="C551" s="65"/>
      <c r="F551" s="65"/>
      <c r="G551" s="65"/>
      <c r="J551" s="65"/>
      <c r="K551" s="65"/>
      <c r="N551" s="65"/>
      <c r="O551" s="65"/>
      <c r="R551" s="65"/>
      <c r="S551" s="65"/>
    </row>
    <row r="552" spans="2:19" ht="15" x14ac:dyDescent="0.25">
      <c r="B552" s="65"/>
      <c r="C552" s="65"/>
      <c r="F552" s="65"/>
      <c r="G552" s="65"/>
      <c r="J552" s="65"/>
      <c r="K552" s="65"/>
      <c r="N552" s="65"/>
      <c r="O552" s="65"/>
      <c r="R552" s="65"/>
      <c r="S552" s="65"/>
    </row>
    <row r="553" spans="2:19" ht="15" x14ac:dyDescent="0.25">
      <c r="B553" s="65"/>
      <c r="C553" s="65"/>
      <c r="F553" s="65"/>
      <c r="G553" s="65"/>
      <c r="J553" s="65"/>
      <c r="K553" s="65"/>
      <c r="N553" s="65"/>
      <c r="O553" s="65"/>
      <c r="R553" s="65"/>
      <c r="S553" s="65"/>
    </row>
    <row r="554" spans="2:19" ht="15" x14ac:dyDescent="0.25">
      <c r="B554" s="65"/>
      <c r="C554" s="65"/>
      <c r="F554" s="65"/>
      <c r="G554" s="65"/>
      <c r="J554" s="65"/>
      <c r="K554" s="65"/>
      <c r="N554" s="65"/>
      <c r="O554" s="65"/>
      <c r="R554" s="65"/>
      <c r="S554" s="65"/>
    </row>
    <row r="555" spans="2:19" ht="15" x14ac:dyDescent="0.25">
      <c r="B555" s="65"/>
      <c r="C555" s="65"/>
      <c r="F555" s="65"/>
      <c r="G555" s="65"/>
      <c r="J555" s="65"/>
      <c r="K555" s="65"/>
      <c r="N555" s="65"/>
      <c r="O555" s="65"/>
      <c r="R555" s="65"/>
      <c r="S555" s="65"/>
    </row>
    <row r="556" spans="2:19" ht="15" x14ac:dyDescent="0.25">
      <c r="B556" s="65"/>
      <c r="C556" s="65"/>
      <c r="F556" s="65"/>
      <c r="G556" s="65"/>
      <c r="J556" s="65"/>
      <c r="K556" s="65"/>
      <c r="N556" s="65"/>
      <c r="O556" s="65"/>
      <c r="R556" s="65"/>
      <c r="S556" s="65"/>
    </row>
    <row r="557" spans="2:19" ht="15" x14ac:dyDescent="0.25">
      <c r="B557" s="65"/>
      <c r="C557" s="65"/>
      <c r="F557" s="65"/>
      <c r="G557" s="65"/>
      <c r="J557" s="65"/>
      <c r="K557" s="65"/>
      <c r="N557" s="65"/>
      <c r="O557" s="65"/>
      <c r="R557" s="65"/>
      <c r="S557" s="65"/>
    </row>
    <row r="558" spans="2:19" ht="15" x14ac:dyDescent="0.25">
      <c r="B558" s="65"/>
      <c r="C558" s="65"/>
      <c r="F558" s="65"/>
      <c r="G558" s="65"/>
      <c r="J558" s="65"/>
      <c r="K558" s="65"/>
      <c r="N558" s="65"/>
      <c r="O558" s="65"/>
      <c r="R558" s="65"/>
      <c r="S558" s="65"/>
    </row>
    <row r="559" spans="2:19" ht="15" x14ac:dyDescent="0.25">
      <c r="B559" s="65"/>
      <c r="C559" s="65"/>
      <c r="F559" s="65"/>
      <c r="G559" s="65"/>
      <c r="J559" s="65"/>
      <c r="K559" s="65"/>
      <c r="N559" s="65"/>
      <c r="O559" s="65"/>
      <c r="R559" s="65"/>
      <c r="S559" s="65"/>
    </row>
    <row r="560" spans="2:19" ht="15" x14ac:dyDescent="0.25">
      <c r="B560" s="65"/>
      <c r="C560" s="65"/>
      <c r="F560" s="65"/>
      <c r="G560" s="65"/>
      <c r="J560" s="65"/>
      <c r="K560" s="65"/>
      <c r="N560" s="65"/>
      <c r="O560" s="65"/>
      <c r="R560" s="65"/>
      <c r="S560" s="65"/>
    </row>
    <row r="561" spans="2:19" ht="15" x14ac:dyDescent="0.25">
      <c r="B561" s="65"/>
      <c r="C561" s="65"/>
      <c r="F561" s="65"/>
      <c r="G561" s="65"/>
      <c r="J561" s="65"/>
      <c r="K561" s="65"/>
      <c r="N561" s="65"/>
      <c r="O561" s="65"/>
      <c r="R561" s="65"/>
      <c r="S561" s="65"/>
    </row>
    <row r="562" spans="2:19" ht="15" x14ac:dyDescent="0.25">
      <c r="B562" s="65"/>
      <c r="C562" s="65"/>
      <c r="F562" s="65"/>
      <c r="G562" s="65"/>
      <c r="J562" s="65"/>
      <c r="K562" s="65"/>
      <c r="N562" s="65"/>
      <c r="O562" s="65"/>
      <c r="R562" s="65"/>
      <c r="S562" s="65"/>
    </row>
    <row r="563" spans="2:19" ht="15" x14ac:dyDescent="0.25">
      <c r="B563" s="65"/>
      <c r="C563" s="65"/>
      <c r="F563" s="65"/>
      <c r="G563" s="65"/>
      <c r="J563" s="65"/>
      <c r="K563" s="65"/>
      <c r="N563" s="65"/>
      <c r="O563" s="65"/>
      <c r="R563" s="65"/>
      <c r="S563" s="65"/>
    </row>
    <row r="564" spans="2:19" ht="15" x14ac:dyDescent="0.25">
      <c r="B564" s="65"/>
      <c r="C564" s="65"/>
      <c r="F564" s="65"/>
      <c r="G564" s="65"/>
      <c r="J564" s="65"/>
      <c r="K564" s="65"/>
      <c r="N564" s="65"/>
      <c r="O564" s="65"/>
      <c r="R564" s="65"/>
      <c r="S564" s="65"/>
    </row>
    <row r="565" spans="2:19" ht="15" x14ac:dyDescent="0.25">
      <c r="B565" s="65"/>
      <c r="C565" s="65"/>
      <c r="F565" s="65"/>
      <c r="G565" s="65"/>
      <c r="J565" s="65"/>
      <c r="K565" s="65"/>
      <c r="N565" s="65"/>
      <c r="O565" s="65"/>
      <c r="R565" s="65"/>
      <c r="S565" s="65"/>
    </row>
    <row r="566" spans="2:19" ht="15" x14ac:dyDescent="0.25">
      <c r="B566" s="65"/>
      <c r="C566" s="65"/>
      <c r="F566" s="65"/>
      <c r="G566" s="65"/>
      <c r="J566" s="65"/>
      <c r="K566" s="65"/>
      <c r="N566" s="65"/>
      <c r="O566" s="65"/>
      <c r="R566" s="65"/>
      <c r="S566" s="65"/>
    </row>
    <row r="567" spans="2:19" ht="15" x14ac:dyDescent="0.25">
      <c r="B567" s="65"/>
      <c r="C567" s="65"/>
      <c r="F567" s="65"/>
      <c r="G567" s="65"/>
      <c r="J567" s="65"/>
      <c r="K567" s="65"/>
      <c r="N567" s="65"/>
      <c r="O567" s="65"/>
      <c r="R567" s="65"/>
      <c r="S567" s="65"/>
    </row>
    <row r="568" spans="2:19" ht="15" x14ac:dyDescent="0.25">
      <c r="B568" s="65"/>
      <c r="C568" s="65"/>
      <c r="F568" s="65"/>
      <c r="G568" s="65"/>
      <c r="J568" s="65"/>
      <c r="K568" s="65"/>
      <c r="N568" s="65"/>
      <c r="O568" s="65"/>
      <c r="R568" s="65"/>
      <c r="S568" s="65"/>
    </row>
    <row r="569" spans="2:19" ht="15" x14ac:dyDescent="0.25">
      <c r="B569" s="65"/>
      <c r="C569" s="65"/>
      <c r="F569" s="65"/>
      <c r="G569" s="65"/>
      <c r="J569" s="65"/>
      <c r="K569" s="65"/>
      <c r="N569" s="65"/>
      <c r="O569" s="65"/>
      <c r="R569" s="65"/>
      <c r="S569" s="65"/>
    </row>
    <row r="570" spans="2:19" ht="15" x14ac:dyDescent="0.25">
      <c r="B570" s="65"/>
      <c r="C570" s="65"/>
      <c r="F570" s="65"/>
      <c r="G570" s="65"/>
      <c r="J570" s="65"/>
      <c r="K570" s="65"/>
      <c r="N570" s="65"/>
      <c r="O570" s="65"/>
      <c r="R570" s="65"/>
      <c r="S570" s="65"/>
    </row>
    <row r="571" spans="2:19" ht="15" x14ac:dyDescent="0.25">
      <c r="B571" s="65"/>
      <c r="C571" s="65"/>
      <c r="F571" s="65"/>
      <c r="G571" s="65"/>
      <c r="J571" s="65"/>
      <c r="K571" s="65"/>
      <c r="N571" s="65"/>
      <c r="O571" s="65"/>
      <c r="R571" s="65"/>
      <c r="S571" s="65"/>
    </row>
    <row r="572" spans="2:19" ht="15" x14ac:dyDescent="0.25">
      <c r="B572" s="65"/>
      <c r="C572" s="65"/>
      <c r="F572" s="65"/>
      <c r="G572" s="65"/>
      <c r="J572" s="65"/>
      <c r="K572" s="65"/>
      <c r="N572" s="65"/>
      <c r="O572" s="65"/>
      <c r="R572" s="65"/>
      <c r="S572" s="65"/>
    </row>
    <row r="573" spans="2:19" ht="15" x14ac:dyDescent="0.25">
      <c r="B573" s="65"/>
      <c r="C573" s="65"/>
      <c r="F573" s="65"/>
      <c r="G573" s="65"/>
      <c r="J573" s="65"/>
      <c r="K573" s="65"/>
      <c r="N573" s="65"/>
      <c r="O573" s="65"/>
      <c r="R573" s="65"/>
      <c r="S573" s="65"/>
    </row>
    <row r="574" spans="2:19" ht="15" x14ac:dyDescent="0.25">
      <c r="B574" s="65"/>
      <c r="C574" s="65"/>
      <c r="F574" s="65"/>
      <c r="G574" s="65"/>
      <c r="J574" s="65"/>
      <c r="K574" s="65"/>
      <c r="N574" s="65"/>
      <c r="O574" s="65"/>
      <c r="R574" s="65"/>
      <c r="S574" s="65"/>
    </row>
    <row r="575" spans="2:19" ht="15" x14ac:dyDescent="0.25">
      <c r="B575" s="65"/>
      <c r="C575" s="65"/>
      <c r="F575" s="65"/>
      <c r="G575" s="65"/>
      <c r="J575" s="65"/>
      <c r="K575" s="65"/>
      <c r="N575" s="65"/>
      <c r="O575" s="65"/>
      <c r="R575" s="65"/>
      <c r="S575" s="65"/>
    </row>
    <row r="576" spans="2:19" ht="15" x14ac:dyDescent="0.25">
      <c r="B576" s="65"/>
      <c r="C576" s="65"/>
      <c r="F576" s="65"/>
      <c r="G576" s="65"/>
      <c r="J576" s="65"/>
      <c r="K576" s="65"/>
      <c r="N576" s="65"/>
      <c r="O576" s="65"/>
      <c r="R576" s="65"/>
      <c r="S576" s="65"/>
    </row>
    <row r="577" spans="2:19" ht="15" x14ac:dyDescent="0.25">
      <c r="B577" s="65"/>
      <c r="C577" s="65"/>
      <c r="F577" s="65"/>
      <c r="G577" s="65"/>
      <c r="J577" s="65"/>
      <c r="K577" s="65"/>
      <c r="N577" s="65"/>
      <c r="O577" s="65"/>
      <c r="R577" s="65"/>
      <c r="S577" s="65"/>
    </row>
    <row r="578" spans="2:19" ht="15" x14ac:dyDescent="0.25">
      <c r="B578" s="65"/>
      <c r="C578" s="65"/>
      <c r="F578" s="65"/>
      <c r="G578" s="65"/>
      <c r="J578" s="65"/>
      <c r="K578" s="65"/>
      <c r="N578" s="65"/>
      <c r="O578" s="65"/>
      <c r="R578" s="65"/>
      <c r="S578" s="65"/>
    </row>
    <row r="579" spans="2:19" ht="15" x14ac:dyDescent="0.25">
      <c r="B579" s="65"/>
      <c r="C579" s="65"/>
      <c r="F579" s="65"/>
      <c r="G579" s="65"/>
      <c r="J579" s="65"/>
      <c r="K579" s="65"/>
      <c r="N579" s="65"/>
      <c r="O579" s="65"/>
      <c r="R579" s="65"/>
      <c r="S579" s="65"/>
    </row>
    <row r="580" spans="2:19" ht="15" x14ac:dyDescent="0.25">
      <c r="B580" s="65"/>
      <c r="C580" s="65"/>
      <c r="F580" s="65"/>
      <c r="G580" s="65"/>
      <c r="J580" s="65"/>
      <c r="K580" s="65"/>
      <c r="N580" s="65"/>
      <c r="O580" s="65"/>
      <c r="R580" s="65"/>
      <c r="S580" s="65"/>
    </row>
    <row r="581" spans="2:19" ht="15" x14ac:dyDescent="0.25">
      <c r="B581" s="65"/>
      <c r="C581" s="65"/>
      <c r="F581" s="65"/>
      <c r="G581" s="65"/>
      <c r="J581" s="65"/>
      <c r="K581" s="65"/>
      <c r="N581" s="65"/>
      <c r="O581" s="65"/>
      <c r="R581" s="65"/>
      <c r="S581" s="65"/>
    </row>
    <row r="582" spans="2:19" ht="15" x14ac:dyDescent="0.25">
      <c r="B582" s="65"/>
      <c r="C582" s="65"/>
      <c r="F582" s="65"/>
      <c r="G582" s="65"/>
      <c r="J582" s="65"/>
      <c r="K582" s="65"/>
      <c r="N582" s="65"/>
      <c r="O582" s="65"/>
      <c r="R582" s="65"/>
      <c r="S582" s="65"/>
    </row>
    <row r="583" spans="2:19" ht="15" x14ac:dyDescent="0.25">
      <c r="B583" s="65"/>
      <c r="C583" s="65"/>
      <c r="F583" s="65"/>
      <c r="G583" s="65"/>
      <c r="J583" s="65"/>
      <c r="K583" s="65"/>
      <c r="N583" s="65"/>
      <c r="O583" s="65"/>
      <c r="R583" s="65"/>
      <c r="S583" s="65"/>
    </row>
    <row r="584" spans="2:19" ht="15" x14ac:dyDescent="0.25">
      <c r="B584" s="65"/>
      <c r="C584" s="65"/>
      <c r="F584" s="65"/>
      <c r="G584" s="65"/>
      <c r="J584" s="65"/>
      <c r="K584" s="65"/>
      <c r="N584" s="65"/>
      <c r="O584" s="65"/>
      <c r="R584" s="65"/>
      <c r="S584" s="65"/>
    </row>
    <row r="585" spans="2:19" ht="15" x14ac:dyDescent="0.25">
      <c r="B585" s="65"/>
      <c r="C585" s="65"/>
      <c r="F585" s="65"/>
      <c r="G585" s="65"/>
      <c r="J585" s="65"/>
      <c r="K585" s="65"/>
      <c r="N585" s="65"/>
      <c r="O585" s="65"/>
      <c r="R585" s="65"/>
      <c r="S585" s="65"/>
    </row>
    <row r="586" spans="2:19" ht="15" x14ac:dyDescent="0.25">
      <c r="B586" s="65"/>
      <c r="C586" s="65"/>
      <c r="F586" s="65"/>
      <c r="G586" s="65"/>
      <c r="J586" s="65"/>
      <c r="K586" s="65"/>
      <c r="N586" s="65"/>
      <c r="O586" s="65"/>
      <c r="R586" s="65"/>
      <c r="S586" s="65"/>
    </row>
    <row r="587" spans="2:19" ht="15" x14ac:dyDescent="0.25">
      <c r="B587" s="65"/>
      <c r="C587" s="65"/>
      <c r="F587" s="65"/>
      <c r="G587" s="65"/>
      <c r="J587" s="65"/>
      <c r="K587" s="65"/>
      <c r="N587" s="65"/>
      <c r="O587" s="65"/>
      <c r="R587" s="65"/>
      <c r="S587" s="65"/>
    </row>
    <row r="588" spans="2:19" ht="15" x14ac:dyDescent="0.25">
      <c r="B588" s="65"/>
      <c r="C588" s="65"/>
      <c r="F588" s="65"/>
      <c r="G588" s="65"/>
      <c r="J588" s="65"/>
      <c r="K588" s="65"/>
      <c r="N588" s="65"/>
      <c r="O588" s="65"/>
      <c r="R588" s="65"/>
      <c r="S588" s="65"/>
    </row>
    <row r="589" spans="2:19" ht="15" x14ac:dyDescent="0.25">
      <c r="B589" s="65"/>
      <c r="C589" s="65"/>
      <c r="F589" s="65"/>
      <c r="G589" s="65"/>
      <c r="J589" s="65"/>
      <c r="K589" s="65"/>
      <c r="N589" s="65"/>
      <c r="O589" s="65"/>
      <c r="R589" s="65"/>
      <c r="S589" s="65"/>
    </row>
    <row r="590" spans="2:19" ht="15" x14ac:dyDescent="0.25">
      <c r="B590" s="65"/>
      <c r="C590" s="65"/>
      <c r="F590" s="65"/>
      <c r="G590" s="65"/>
      <c r="J590" s="65"/>
      <c r="K590" s="65"/>
      <c r="N590" s="65"/>
      <c r="O590" s="65"/>
      <c r="R590" s="65"/>
      <c r="S590" s="65"/>
    </row>
    <row r="591" spans="2:19" ht="15" x14ac:dyDescent="0.25">
      <c r="B591" s="65"/>
      <c r="C591" s="65"/>
      <c r="F591" s="65"/>
      <c r="G591" s="65"/>
      <c r="J591" s="65"/>
      <c r="K591" s="65"/>
      <c r="N591" s="65"/>
      <c r="O591" s="65"/>
      <c r="R591" s="65"/>
      <c r="S591" s="65"/>
    </row>
    <row r="592" spans="2:19" ht="15" x14ac:dyDescent="0.25">
      <c r="B592" s="65"/>
      <c r="C592" s="65"/>
      <c r="F592" s="65"/>
      <c r="G592" s="65"/>
      <c r="J592" s="65"/>
      <c r="K592" s="65"/>
      <c r="N592" s="65"/>
      <c r="O592" s="65"/>
      <c r="R592" s="65"/>
      <c r="S592" s="65"/>
    </row>
    <row r="593" spans="2:19" ht="15" x14ac:dyDescent="0.25">
      <c r="B593" s="65"/>
      <c r="C593" s="65"/>
      <c r="F593" s="65"/>
      <c r="G593" s="65"/>
      <c r="J593" s="65"/>
      <c r="K593" s="65"/>
      <c r="N593" s="65"/>
      <c r="O593" s="65"/>
      <c r="R593" s="65"/>
      <c r="S593" s="65"/>
    </row>
    <row r="594" spans="2:19" ht="15" x14ac:dyDescent="0.25">
      <c r="B594" s="65"/>
      <c r="C594" s="65"/>
      <c r="F594" s="65"/>
      <c r="G594" s="65"/>
      <c r="J594" s="65"/>
      <c r="K594" s="65"/>
      <c r="N594" s="65"/>
      <c r="O594" s="65"/>
      <c r="R594" s="65"/>
      <c r="S594" s="65"/>
    </row>
    <row r="595" spans="2:19" ht="15" x14ac:dyDescent="0.25">
      <c r="B595" s="65"/>
      <c r="C595" s="65"/>
      <c r="F595" s="65"/>
      <c r="G595" s="65"/>
      <c r="J595" s="65"/>
      <c r="K595" s="65"/>
      <c r="N595" s="65"/>
      <c r="O595" s="65"/>
      <c r="R595" s="65"/>
      <c r="S595" s="65"/>
    </row>
    <row r="596" spans="2:19" ht="15" x14ac:dyDescent="0.25">
      <c r="B596" s="65"/>
      <c r="C596" s="65"/>
      <c r="F596" s="65"/>
      <c r="G596" s="65"/>
      <c r="J596" s="65"/>
      <c r="K596" s="65"/>
      <c r="N596" s="65"/>
      <c r="O596" s="65"/>
      <c r="R596" s="65"/>
      <c r="S596" s="65"/>
    </row>
    <row r="597" spans="2:19" ht="15" x14ac:dyDescent="0.25">
      <c r="B597" s="65"/>
      <c r="C597" s="65"/>
      <c r="F597" s="65"/>
      <c r="G597" s="65"/>
      <c r="J597" s="65"/>
      <c r="K597" s="65"/>
      <c r="N597" s="65"/>
      <c r="O597" s="65"/>
      <c r="R597" s="65"/>
      <c r="S597" s="65"/>
    </row>
    <row r="598" spans="2:19" ht="15" x14ac:dyDescent="0.25">
      <c r="B598" s="65"/>
      <c r="C598" s="65"/>
      <c r="F598" s="65"/>
      <c r="G598" s="65"/>
      <c r="J598" s="65"/>
      <c r="K598" s="65"/>
      <c r="N598" s="65"/>
      <c r="O598" s="65"/>
      <c r="R598" s="65"/>
      <c r="S598" s="65"/>
    </row>
    <row r="599" spans="2:19" ht="15" x14ac:dyDescent="0.25">
      <c r="B599" s="65"/>
      <c r="C599" s="65"/>
      <c r="F599" s="65"/>
      <c r="G599" s="65"/>
      <c r="J599" s="65"/>
      <c r="K599" s="65"/>
      <c r="N599" s="65"/>
      <c r="O599" s="65"/>
      <c r="R599" s="65"/>
      <c r="S599" s="65"/>
    </row>
    <row r="600" spans="2:19" ht="15" x14ac:dyDescent="0.25">
      <c r="B600" s="65"/>
      <c r="C600" s="65"/>
      <c r="F600" s="65"/>
      <c r="G600" s="65"/>
      <c r="J600" s="65"/>
      <c r="K600" s="65"/>
      <c r="N600" s="65"/>
      <c r="O600" s="65"/>
      <c r="R600" s="65"/>
      <c r="S600" s="65"/>
    </row>
    <row r="601" spans="2:19" ht="15" x14ac:dyDescent="0.25">
      <c r="B601" s="65"/>
      <c r="C601" s="65"/>
      <c r="F601" s="65"/>
      <c r="G601" s="65"/>
      <c r="J601" s="65"/>
      <c r="K601" s="65"/>
      <c r="N601" s="65"/>
      <c r="O601" s="65"/>
      <c r="R601" s="65"/>
      <c r="S601" s="65"/>
    </row>
    <row r="602" spans="2:19" ht="15" x14ac:dyDescent="0.25">
      <c r="B602" s="65"/>
      <c r="C602" s="65"/>
      <c r="F602" s="65"/>
      <c r="G602" s="65"/>
      <c r="J602" s="65"/>
      <c r="K602" s="65"/>
      <c r="N602" s="65"/>
      <c r="O602" s="65"/>
      <c r="R602" s="65"/>
      <c r="S602" s="65"/>
    </row>
    <row r="603" spans="2:19" ht="15" x14ac:dyDescent="0.25">
      <c r="B603" s="65"/>
      <c r="C603" s="65"/>
      <c r="F603" s="65"/>
      <c r="G603" s="65"/>
      <c r="J603" s="65"/>
      <c r="K603" s="65"/>
      <c r="N603" s="65"/>
      <c r="O603" s="65"/>
      <c r="R603" s="65"/>
      <c r="S603" s="65"/>
    </row>
    <row r="604" spans="2:19" ht="15" x14ac:dyDescent="0.25">
      <c r="B604" s="65"/>
      <c r="C604" s="65"/>
      <c r="F604" s="65"/>
      <c r="G604" s="65"/>
      <c r="J604" s="65"/>
      <c r="K604" s="65"/>
      <c r="N604" s="65"/>
      <c r="O604" s="65"/>
      <c r="R604" s="65"/>
      <c r="S604" s="65"/>
    </row>
    <row r="605" spans="2:19" ht="15" x14ac:dyDescent="0.25">
      <c r="B605" s="65"/>
      <c r="C605" s="65"/>
      <c r="F605" s="65"/>
      <c r="G605" s="65"/>
      <c r="J605" s="65"/>
      <c r="K605" s="65"/>
      <c r="N605" s="65"/>
      <c r="O605" s="65"/>
      <c r="R605" s="65"/>
      <c r="S605" s="65"/>
    </row>
    <row r="606" spans="2:19" ht="15" x14ac:dyDescent="0.25">
      <c r="B606" s="65"/>
      <c r="C606" s="65"/>
      <c r="F606" s="65"/>
      <c r="G606" s="65"/>
      <c r="J606" s="65"/>
      <c r="K606" s="65"/>
      <c r="N606" s="65"/>
      <c r="O606" s="65"/>
      <c r="R606" s="65"/>
      <c r="S606" s="65"/>
    </row>
    <row r="607" spans="2:19" ht="15" x14ac:dyDescent="0.25">
      <c r="B607" s="65"/>
      <c r="C607" s="65"/>
      <c r="F607" s="65"/>
      <c r="G607" s="65"/>
      <c r="J607" s="65"/>
      <c r="K607" s="65"/>
      <c r="N607" s="65"/>
      <c r="O607" s="65"/>
      <c r="R607" s="65"/>
      <c r="S607" s="65"/>
    </row>
    <row r="608" spans="2:19" ht="15" x14ac:dyDescent="0.25">
      <c r="B608" s="65"/>
      <c r="C608" s="65"/>
      <c r="F608" s="65"/>
      <c r="G608" s="65"/>
      <c r="J608" s="65"/>
      <c r="K608" s="65"/>
      <c r="N608" s="65"/>
      <c r="O608" s="65"/>
      <c r="R608" s="65"/>
      <c r="S608" s="65"/>
    </row>
    <row r="609" spans="2:19" ht="15" x14ac:dyDescent="0.25">
      <c r="B609" s="65"/>
      <c r="C609" s="65"/>
      <c r="F609" s="65"/>
      <c r="G609" s="65"/>
      <c r="J609" s="65"/>
      <c r="K609" s="65"/>
      <c r="N609" s="65"/>
      <c r="O609" s="65"/>
      <c r="R609" s="65"/>
      <c r="S609" s="65"/>
    </row>
    <row r="610" spans="2:19" ht="15" x14ac:dyDescent="0.25">
      <c r="B610" s="65"/>
      <c r="C610" s="65"/>
      <c r="F610" s="65"/>
      <c r="G610" s="65"/>
      <c r="J610" s="65"/>
      <c r="K610" s="65"/>
      <c r="N610" s="65"/>
      <c r="O610" s="65"/>
      <c r="R610" s="65"/>
      <c r="S610" s="65"/>
    </row>
    <row r="611" spans="2:19" ht="15" x14ac:dyDescent="0.25">
      <c r="B611" s="65"/>
      <c r="C611" s="65"/>
      <c r="F611" s="65"/>
      <c r="G611" s="65"/>
      <c r="J611" s="65"/>
      <c r="K611" s="65"/>
      <c r="N611" s="65"/>
      <c r="O611" s="65"/>
      <c r="R611" s="65"/>
      <c r="S611" s="65"/>
    </row>
    <row r="612" spans="2:19" ht="15" x14ac:dyDescent="0.25">
      <c r="B612" s="65"/>
      <c r="C612" s="65"/>
      <c r="F612" s="65"/>
      <c r="G612" s="65"/>
      <c r="J612" s="65"/>
      <c r="K612" s="65"/>
      <c r="N612" s="65"/>
      <c r="O612" s="65"/>
      <c r="R612" s="65"/>
      <c r="S612" s="65"/>
    </row>
    <row r="613" spans="2:19" ht="15" x14ac:dyDescent="0.25">
      <c r="B613" s="65"/>
      <c r="C613" s="65"/>
      <c r="F613" s="65"/>
      <c r="G613" s="65"/>
      <c r="J613" s="65"/>
      <c r="K613" s="65"/>
      <c r="N613" s="65"/>
      <c r="O613" s="65"/>
      <c r="R613" s="65"/>
      <c r="S613" s="65"/>
    </row>
    <row r="614" spans="2:19" ht="15" x14ac:dyDescent="0.25">
      <c r="B614" s="65"/>
      <c r="C614" s="65"/>
      <c r="F614" s="65"/>
      <c r="G614" s="65"/>
      <c r="J614" s="65"/>
      <c r="K614" s="65"/>
      <c r="N614" s="65"/>
      <c r="O614" s="65"/>
      <c r="R614" s="65"/>
      <c r="S614" s="65"/>
    </row>
    <row r="615" spans="2:19" ht="15" x14ac:dyDescent="0.25">
      <c r="B615" s="65"/>
      <c r="C615" s="65"/>
      <c r="F615" s="65"/>
      <c r="G615" s="65"/>
      <c r="J615" s="65"/>
      <c r="K615" s="65"/>
      <c r="N615" s="65"/>
      <c r="O615" s="65"/>
      <c r="R615" s="65"/>
      <c r="S615" s="65"/>
    </row>
    <row r="616" spans="2:19" ht="15" x14ac:dyDescent="0.25">
      <c r="B616" s="65"/>
      <c r="C616" s="65"/>
      <c r="F616" s="65"/>
      <c r="G616" s="65"/>
      <c r="J616" s="65"/>
      <c r="K616" s="65"/>
      <c r="N616" s="65"/>
      <c r="O616" s="65"/>
      <c r="R616" s="65"/>
      <c r="S616" s="65"/>
    </row>
    <row r="617" spans="2:19" ht="15" x14ac:dyDescent="0.25">
      <c r="B617" s="65"/>
      <c r="C617" s="65"/>
      <c r="F617" s="65"/>
      <c r="G617" s="65"/>
      <c r="J617" s="65"/>
      <c r="K617" s="65"/>
      <c r="N617" s="65"/>
      <c r="O617" s="65"/>
      <c r="R617" s="65"/>
      <c r="S617" s="65"/>
    </row>
    <row r="618" spans="2:19" ht="15" x14ac:dyDescent="0.25">
      <c r="B618" s="65"/>
      <c r="C618" s="65"/>
      <c r="F618" s="65"/>
      <c r="G618" s="65"/>
      <c r="J618" s="65"/>
      <c r="K618" s="65"/>
      <c r="N618" s="65"/>
      <c r="O618" s="65"/>
      <c r="R618" s="65"/>
      <c r="S618" s="65"/>
    </row>
    <row r="619" spans="2:19" ht="15" x14ac:dyDescent="0.25">
      <c r="B619" s="65"/>
      <c r="C619" s="65"/>
      <c r="F619" s="65"/>
      <c r="G619" s="65"/>
      <c r="J619" s="65"/>
      <c r="K619" s="65"/>
      <c r="N619" s="65"/>
      <c r="O619" s="65"/>
      <c r="R619" s="65"/>
      <c r="S619" s="65"/>
    </row>
    <row r="620" spans="2:19" ht="15" x14ac:dyDescent="0.25">
      <c r="B620" s="65"/>
      <c r="C620" s="65"/>
      <c r="F620" s="65"/>
      <c r="G620" s="65"/>
      <c r="J620" s="65"/>
      <c r="K620" s="65"/>
      <c r="N620" s="65"/>
      <c r="O620" s="65"/>
      <c r="R620" s="65"/>
      <c r="S620" s="65"/>
    </row>
    <row r="621" spans="2:19" ht="15" x14ac:dyDescent="0.25">
      <c r="B621" s="65"/>
      <c r="C621" s="65"/>
      <c r="F621" s="65"/>
      <c r="G621" s="65"/>
      <c r="J621" s="65"/>
      <c r="K621" s="65"/>
      <c r="N621" s="65"/>
      <c r="O621" s="65"/>
      <c r="R621" s="65"/>
      <c r="S621" s="65"/>
    </row>
    <row r="622" spans="2:19" ht="15" x14ac:dyDescent="0.25">
      <c r="B622" s="65"/>
      <c r="C622" s="65"/>
      <c r="F622" s="65"/>
      <c r="G622" s="65"/>
      <c r="J622" s="65"/>
      <c r="K622" s="65"/>
      <c r="N622" s="65"/>
      <c r="O622" s="65"/>
      <c r="R622" s="65"/>
      <c r="S622" s="65"/>
    </row>
    <row r="623" spans="2:19" ht="15" x14ac:dyDescent="0.25">
      <c r="B623" s="65"/>
      <c r="C623" s="65"/>
      <c r="F623" s="65"/>
      <c r="G623" s="65"/>
      <c r="J623" s="65"/>
      <c r="K623" s="65"/>
      <c r="N623" s="65"/>
      <c r="O623" s="65"/>
      <c r="R623" s="65"/>
      <c r="S623" s="65"/>
    </row>
    <row r="624" spans="2:19" ht="15" x14ac:dyDescent="0.25">
      <c r="B624" s="65"/>
      <c r="C624" s="65"/>
      <c r="F624" s="65"/>
      <c r="G624" s="65"/>
      <c r="J624" s="65"/>
      <c r="K624" s="65"/>
      <c r="N624" s="65"/>
      <c r="O624" s="65"/>
      <c r="R624" s="65"/>
      <c r="S624" s="65"/>
    </row>
    <row r="625" spans="2:19" ht="15" x14ac:dyDescent="0.25">
      <c r="B625" s="65"/>
      <c r="C625" s="65"/>
      <c r="F625" s="65"/>
      <c r="G625" s="65"/>
      <c r="J625" s="65"/>
      <c r="K625" s="65"/>
      <c r="N625" s="65"/>
      <c r="O625" s="65"/>
      <c r="R625" s="65"/>
      <c r="S625" s="65"/>
    </row>
    <row r="626" spans="2:19" ht="15" x14ac:dyDescent="0.25">
      <c r="B626" s="65"/>
      <c r="C626" s="65"/>
      <c r="F626" s="65"/>
      <c r="G626" s="65"/>
      <c r="J626" s="65"/>
      <c r="K626" s="65"/>
      <c r="N626" s="65"/>
      <c r="O626" s="65"/>
      <c r="R626" s="65"/>
      <c r="S626" s="65"/>
    </row>
    <row r="627" spans="2:19" ht="15" x14ac:dyDescent="0.25">
      <c r="B627" s="65"/>
      <c r="C627" s="65"/>
      <c r="F627" s="65"/>
      <c r="G627" s="65"/>
      <c r="J627" s="65"/>
      <c r="K627" s="65"/>
      <c r="N627" s="65"/>
      <c r="O627" s="65"/>
      <c r="R627" s="65"/>
      <c r="S627" s="65"/>
    </row>
    <row r="628" spans="2:19" ht="15" x14ac:dyDescent="0.25">
      <c r="B628" s="65"/>
      <c r="C628" s="65"/>
      <c r="F628" s="65"/>
      <c r="G628" s="65"/>
      <c r="J628" s="65"/>
      <c r="K628" s="65"/>
      <c r="N628" s="65"/>
      <c r="O628" s="65"/>
      <c r="R628" s="65"/>
      <c r="S628" s="65"/>
    </row>
    <row r="629" spans="2:19" ht="15" x14ac:dyDescent="0.25">
      <c r="B629" s="65"/>
      <c r="C629" s="65"/>
      <c r="F629" s="65"/>
      <c r="G629" s="65"/>
      <c r="J629" s="65"/>
      <c r="K629" s="65"/>
      <c r="N629" s="65"/>
      <c r="O629" s="65"/>
      <c r="R629" s="65"/>
      <c r="S629" s="65"/>
    </row>
    <row r="630" spans="2:19" ht="15" x14ac:dyDescent="0.25">
      <c r="B630" s="65"/>
      <c r="C630" s="65"/>
      <c r="F630" s="65"/>
      <c r="G630" s="65"/>
      <c r="J630" s="65"/>
      <c r="K630" s="65"/>
      <c r="N630" s="65"/>
      <c r="O630" s="65"/>
      <c r="R630" s="65"/>
      <c r="S630" s="65"/>
    </row>
    <row r="631" spans="2:19" ht="15" x14ac:dyDescent="0.25">
      <c r="B631" s="65"/>
      <c r="C631" s="65"/>
      <c r="F631" s="65"/>
      <c r="G631" s="65"/>
      <c r="J631" s="65"/>
      <c r="K631" s="65"/>
      <c r="N631" s="65"/>
      <c r="O631" s="65"/>
      <c r="R631" s="65"/>
      <c r="S631" s="65"/>
    </row>
    <row r="632" spans="2:19" ht="15" x14ac:dyDescent="0.25">
      <c r="B632" s="65"/>
      <c r="C632" s="65"/>
      <c r="F632" s="65"/>
      <c r="G632" s="65"/>
      <c r="J632" s="65"/>
      <c r="K632" s="65"/>
      <c r="N632" s="65"/>
      <c r="O632" s="65"/>
      <c r="R632" s="65"/>
      <c r="S632" s="65"/>
    </row>
    <row r="633" spans="2:19" ht="15" x14ac:dyDescent="0.25">
      <c r="B633" s="65"/>
      <c r="C633" s="65"/>
      <c r="F633" s="65"/>
      <c r="G633" s="65"/>
      <c r="J633" s="65"/>
      <c r="K633" s="65"/>
      <c r="N633" s="65"/>
      <c r="O633" s="65"/>
      <c r="R633" s="65"/>
      <c r="S633" s="65"/>
    </row>
    <row r="634" spans="2:19" ht="15" x14ac:dyDescent="0.25">
      <c r="B634" s="65"/>
      <c r="C634" s="65"/>
      <c r="F634" s="65"/>
      <c r="G634" s="65"/>
      <c r="J634" s="65"/>
      <c r="K634" s="65"/>
      <c r="N634" s="65"/>
      <c r="O634" s="65"/>
      <c r="R634" s="65"/>
      <c r="S634" s="65"/>
    </row>
    <row r="635" spans="2:19" ht="15" x14ac:dyDescent="0.25">
      <c r="B635" s="65"/>
      <c r="C635" s="65"/>
      <c r="F635" s="65"/>
      <c r="G635" s="65"/>
      <c r="J635" s="65"/>
      <c r="K635" s="65"/>
      <c r="N635" s="65"/>
      <c r="O635" s="65"/>
      <c r="R635" s="65"/>
      <c r="S635" s="65"/>
    </row>
    <row r="636" spans="2:19" ht="15" x14ac:dyDescent="0.25">
      <c r="B636" s="65"/>
      <c r="C636" s="65"/>
      <c r="F636" s="65"/>
      <c r="G636" s="65"/>
      <c r="J636" s="65"/>
      <c r="K636" s="65"/>
      <c r="N636" s="65"/>
      <c r="O636" s="65"/>
      <c r="R636" s="65"/>
      <c r="S636" s="65"/>
    </row>
    <row r="637" spans="2:19" ht="15" x14ac:dyDescent="0.25">
      <c r="B637" s="65"/>
      <c r="C637" s="65"/>
      <c r="F637" s="65"/>
      <c r="G637" s="65"/>
      <c r="J637" s="65"/>
      <c r="K637" s="65"/>
      <c r="N637" s="65"/>
      <c r="O637" s="65"/>
      <c r="R637" s="65"/>
      <c r="S637" s="65"/>
    </row>
    <row r="638" spans="2:19" ht="15" x14ac:dyDescent="0.25">
      <c r="B638" s="65"/>
      <c r="C638" s="65"/>
      <c r="F638" s="65"/>
      <c r="G638" s="65"/>
      <c r="J638" s="65"/>
      <c r="K638" s="65"/>
      <c r="N638" s="65"/>
      <c r="O638" s="65"/>
      <c r="R638" s="65"/>
      <c r="S638" s="65"/>
    </row>
    <row r="639" spans="2:19" ht="15" x14ac:dyDescent="0.25">
      <c r="B639" s="65"/>
      <c r="C639" s="65"/>
      <c r="F639" s="65"/>
      <c r="G639" s="65"/>
      <c r="J639" s="65"/>
      <c r="K639" s="65"/>
      <c r="N639" s="65"/>
      <c r="O639" s="65"/>
      <c r="R639" s="65"/>
      <c r="S639" s="65"/>
    </row>
    <row r="640" spans="2:19" ht="15" x14ac:dyDescent="0.25">
      <c r="B640" s="65"/>
      <c r="C640" s="65"/>
      <c r="F640" s="65"/>
      <c r="G640" s="65"/>
      <c r="J640" s="65"/>
      <c r="K640" s="65"/>
      <c r="N640" s="65"/>
      <c r="O640" s="65"/>
      <c r="R640" s="65"/>
      <c r="S640" s="65"/>
    </row>
    <row r="641" spans="2:19" ht="15" x14ac:dyDescent="0.25">
      <c r="B641" s="65"/>
      <c r="C641" s="65"/>
      <c r="F641" s="65"/>
      <c r="G641" s="65"/>
      <c r="J641" s="65"/>
      <c r="K641" s="65"/>
      <c r="N641" s="65"/>
      <c r="O641" s="65"/>
      <c r="R641" s="65"/>
      <c r="S641" s="65"/>
    </row>
    <row r="642" spans="2:19" ht="15" x14ac:dyDescent="0.25">
      <c r="B642" s="65"/>
      <c r="C642" s="65"/>
      <c r="F642" s="65"/>
      <c r="G642" s="65"/>
      <c r="J642" s="65"/>
      <c r="K642" s="65"/>
      <c r="N642" s="65"/>
      <c r="O642" s="65"/>
      <c r="R642" s="65"/>
      <c r="S642" s="65"/>
    </row>
    <row r="643" spans="2:19" ht="15" x14ac:dyDescent="0.25">
      <c r="B643" s="65"/>
      <c r="C643" s="65"/>
      <c r="F643" s="65"/>
      <c r="G643" s="65"/>
      <c r="J643" s="65"/>
      <c r="K643" s="65"/>
      <c r="N643" s="65"/>
      <c r="O643" s="65"/>
      <c r="R643" s="65"/>
      <c r="S643" s="65"/>
    </row>
    <row r="644" spans="2:19" ht="15" x14ac:dyDescent="0.25">
      <c r="B644" s="65"/>
      <c r="C644" s="65"/>
      <c r="F644" s="65"/>
      <c r="G644" s="65"/>
      <c r="J644" s="65"/>
      <c r="K644" s="65"/>
      <c r="N644" s="65"/>
      <c r="O644" s="65"/>
      <c r="R644" s="65"/>
      <c r="S644" s="65"/>
    </row>
    <row r="645" spans="2:19" ht="15" x14ac:dyDescent="0.25">
      <c r="B645" s="65"/>
      <c r="C645" s="65"/>
      <c r="F645" s="65"/>
      <c r="G645" s="65"/>
      <c r="J645" s="65"/>
      <c r="K645" s="65"/>
      <c r="N645" s="65"/>
      <c r="O645" s="65"/>
      <c r="R645" s="65"/>
      <c r="S645" s="65"/>
    </row>
    <row r="646" spans="2:19" ht="15" x14ac:dyDescent="0.25">
      <c r="B646" s="65"/>
      <c r="C646" s="65"/>
      <c r="F646" s="65"/>
      <c r="G646" s="65"/>
      <c r="J646" s="65"/>
      <c r="K646" s="65"/>
      <c r="N646" s="65"/>
      <c r="O646" s="65"/>
      <c r="R646" s="65"/>
      <c r="S646" s="65"/>
    </row>
    <row r="647" spans="2:19" ht="15" x14ac:dyDescent="0.25">
      <c r="B647" s="65"/>
      <c r="C647" s="65"/>
      <c r="F647" s="65"/>
      <c r="G647" s="65"/>
      <c r="J647" s="65"/>
      <c r="K647" s="65"/>
      <c r="N647" s="65"/>
      <c r="O647" s="65"/>
      <c r="R647" s="65"/>
      <c r="S647" s="65"/>
    </row>
    <row r="648" spans="2:19" ht="15" x14ac:dyDescent="0.25">
      <c r="B648" s="65"/>
      <c r="C648" s="65"/>
      <c r="F648" s="65"/>
      <c r="G648" s="65"/>
      <c r="J648" s="65"/>
      <c r="K648" s="65"/>
      <c r="N648" s="65"/>
      <c r="O648" s="65"/>
      <c r="R648" s="65"/>
      <c r="S648" s="65"/>
    </row>
    <row r="649" spans="2:19" ht="15" x14ac:dyDescent="0.25">
      <c r="B649" s="65"/>
      <c r="C649" s="65"/>
      <c r="F649" s="65"/>
      <c r="G649" s="65"/>
      <c r="J649" s="65"/>
      <c r="K649" s="65"/>
      <c r="N649" s="65"/>
      <c r="O649" s="65"/>
      <c r="R649" s="65"/>
      <c r="S649" s="65"/>
    </row>
    <row r="650" spans="2:19" ht="15" x14ac:dyDescent="0.25">
      <c r="B650" s="65"/>
      <c r="C650" s="65"/>
      <c r="F650" s="65"/>
      <c r="G650" s="65"/>
      <c r="J650" s="65"/>
      <c r="K650" s="65"/>
      <c r="N650" s="65"/>
      <c r="O650" s="65"/>
      <c r="R650" s="65"/>
      <c r="S650" s="65"/>
    </row>
    <row r="651" spans="2:19" ht="15" x14ac:dyDescent="0.25">
      <c r="B651" s="65"/>
      <c r="C651" s="65"/>
      <c r="F651" s="65"/>
      <c r="G651" s="65"/>
      <c r="J651" s="65"/>
      <c r="K651" s="65"/>
      <c r="N651" s="65"/>
      <c r="O651" s="65"/>
      <c r="R651" s="65"/>
      <c r="S651" s="65"/>
    </row>
    <row r="652" spans="2:19" ht="15" x14ac:dyDescent="0.25">
      <c r="B652" s="65"/>
      <c r="C652" s="65"/>
      <c r="F652" s="65"/>
      <c r="G652" s="65"/>
      <c r="J652" s="65"/>
      <c r="K652" s="65"/>
      <c r="N652" s="65"/>
      <c r="O652" s="65"/>
      <c r="R652" s="65"/>
      <c r="S652" s="65"/>
    </row>
    <row r="653" spans="2:19" ht="15" x14ac:dyDescent="0.25">
      <c r="B653" s="65"/>
      <c r="C653" s="65"/>
      <c r="F653" s="65"/>
      <c r="G653" s="65"/>
      <c r="J653" s="65"/>
      <c r="K653" s="65"/>
      <c r="N653" s="65"/>
      <c r="O653" s="65"/>
      <c r="R653" s="65"/>
      <c r="S653" s="65"/>
    </row>
    <row r="654" spans="2:19" ht="15" x14ac:dyDescent="0.25">
      <c r="B654" s="65"/>
      <c r="C654" s="65"/>
      <c r="F654" s="65"/>
      <c r="G654" s="65"/>
      <c r="J654" s="65"/>
      <c r="K654" s="65"/>
      <c r="N654" s="65"/>
      <c r="O654" s="65"/>
      <c r="R654" s="65"/>
      <c r="S654" s="65"/>
    </row>
    <row r="655" spans="2:19" ht="15" x14ac:dyDescent="0.25">
      <c r="B655" s="65"/>
      <c r="C655" s="65"/>
      <c r="F655" s="65"/>
      <c r="G655" s="65"/>
      <c r="J655" s="65"/>
      <c r="K655" s="65"/>
      <c r="N655" s="65"/>
      <c r="O655" s="65"/>
      <c r="R655" s="65"/>
      <c r="S655" s="65"/>
    </row>
    <row r="656" spans="2:19" ht="15" x14ac:dyDescent="0.25">
      <c r="B656" s="65"/>
      <c r="C656" s="65"/>
      <c r="F656" s="65"/>
      <c r="G656" s="65"/>
      <c r="J656" s="65"/>
      <c r="K656" s="65"/>
      <c r="N656" s="65"/>
      <c r="O656" s="65"/>
      <c r="R656" s="65"/>
      <c r="S656" s="65"/>
    </row>
    <row r="657" spans="2:19" ht="15" x14ac:dyDescent="0.25">
      <c r="B657" s="65"/>
      <c r="C657" s="65"/>
      <c r="F657" s="65"/>
      <c r="G657" s="65"/>
      <c r="J657" s="65"/>
      <c r="K657" s="65"/>
      <c r="N657" s="65"/>
      <c r="O657" s="65"/>
      <c r="R657" s="65"/>
      <c r="S657" s="65"/>
    </row>
    <row r="658" spans="2:19" ht="15" x14ac:dyDescent="0.25">
      <c r="B658" s="65"/>
      <c r="C658" s="65"/>
      <c r="F658" s="65"/>
      <c r="G658" s="65"/>
      <c r="J658" s="65"/>
      <c r="K658" s="65"/>
      <c r="N658" s="65"/>
      <c r="O658" s="65"/>
      <c r="R658" s="65"/>
      <c r="S658" s="65"/>
    </row>
    <row r="659" spans="2:19" ht="15" x14ac:dyDescent="0.25">
      <c r="B659" s="65"/>
      <c r="C659" s="65"/>
      <c r="F659" s="65"/>
      <c r="G659" s="65"/>
      <c r="J659" s="65"/>
      <c r="K659" s="65"/>
      <c r="N659" s="65"/>
      <c r="O659" s="65"/>
      <c r="R659" s="65"/>
      <c r="S659" s="65"/>
    </row>
    <row r="660" spans="2:19" ht="15" x14ac:dyDescent="0.25">
      <c r="B660" s="65"/>
      <c r="C660" s="65"/>
      <c r="F660" s="65"/>
      <c r="G660" s="65"/>
      <c r="J660" s="65"/>
      <c r="K660" s="65"/>
      <c r="N660" s="65"/>
      <c r="O660" s="65"/>
      <c r="R660" s="65"/>
      <c r="S660" s="65"/>
    </row>
    <row r="661" spans="2:19" ht="15" x14ac:dyDescent="0.25">
      <c r="B661" s="65"/>
      <c r="C661" s="65"/>
      <c r="F661" s="65"/>
      <c r="G661" s="65"/>
      <c r="J661" s="65"/>
      <c r="K661" s="65"/>
      <c r="N661" s="65"/>
      <c r="O661" s="65"/>
      <c r="R661" s="65"/>
      <c r="S661" s="65"/>
    </row>
    <row r="662" spans="2:19" ht="15" x14ac:dyDescent="0.25">
      <c r="B662" s="65"/>
      <c r="C662" s="65"/>
      <c r="F662" s="65"/>
      <c r="G662" s="65"/>
      <c r="J662" s="65"/>
      <c r="K662" s="65"/>
      <c r="N662" s="65"/>
      <c r="O662" s="65"/>
      <c r="R662" s="65"/>
      <c r="S662" s="65"/>
    </row>
    <row r="663" spans="2:19" ht="15" x14ac:dyDescent="0.25">
      <c r="B663" s="65"/>
      <c r="C663" s="65"/>
      <c r="F663" s="65"/>
      <c r="G663" s="65"/>
      <c r="J663" s="65"/>
      <c r="K663" s="65"/>
      <c r="N663" s="65"/>
      <c r="O663" s="65"/>
      <c r="R663" s="65"/>
      <c r="S663" s="65"/>
    </row>
    <row r="664" spans="2:19" ht="15" x14ac:dyDescent="0.25">
      <c r="B664" s="65"/>
      <c r="C664" s="65"/>
      <c r="F664" s="65"/>
      <c r="G664" s="65"/>
      <c r="J664" s="65"/>
      <c r="K664" s="65"/>
      <c r="N664" s="65"/>
      <c r="O664" s="65"/>
      <c r="R664" s="65"/>
      <c r="S664" s="65"/>
    </row>
    <row r="665" spans="2:19" ht="15" x14ac:dyDescent="0.25">
      <c r="B665" s="65"/>
      <c r="C665" s="65"/>
      <c r="F665" s="65"/>
      <c r="G665" s="65"/>
      <c r="J665" s="65"/>
      <c r="K665" s="65"/>
      <c r="N665" s="65"/>
      <c r="O665" s="65"/>
      <c r="R665" s="65"/>
      <c r="S665" s="65"/>
    </row>
    <row r="666" spans="2:19" ht="15" x14ac:dyDescent="0.25">
      <c r="B666" s="65"/>
      <c r="C666" s="65"/>
      <c r="F666" s="65"/>
      <c r="G666" s="65"/>
      <c r="J666" s="65"/>
      <c r="K666" s="65"/>
      <c r="N666" s="65"/>
      <c r="O666" s="65"/>
      <c r="R666" s="65"/>
      <c r="S666" s="65"/>
    </row>
    <row r="667" spans="2:19" ht="15" x14ac:dyDescent="0.25">
      <c r="B667" s="65"/>
      <c r="C667" s="65"/>
      <c r="F667" s="65"/>
      <c r="G667" s="65"/>
      <c r="J667" s="65"/>
      <c r="K667" s="65"/>
      <c r="N667" s="65"/>
      <c r="O667" s="65"/>
      <c r="R667" s="65"/>
      <c r="S667" s="65"/>
    </row>
    <row r="668" spans="2:19" ht="15" x14ac:dyDescent="0.25">
      <c r="B668" s="65"/>
      <c r="C668" s="65"/>
      <c r="F668" s="65"/>
      <c r="G668" s="65"/>
      <c r="J668" s="65"/>
      <c r="K668" s="65"/>
      <c r="N668" s="65"/>
      <c r="O668" s="65"/>
      <c r="R668" s="65"/>
      <c r="S668" s="65"/>
    </row>
    <row r="669" spans="2:19" ht="15" x14ac:dyDescent="0.25">
      <c r="B669" s="65"/>
      <c r="C669" s="65"/>
      <c r="F669" s="65"/>
      <c r="G669" s="65"/>
      <c r="J669" s="65"/>
      <c r="K669" s="65"/>
      <c r="N669" s="65"/>
      <c r="O669" s="65"/>
      <c r="R669" s="65"/>
      <c r="S669" s="65"/>
    </row>
    <row r="670" spans="2:19" ht="15" x14ac:dyDescent="0.25">
      <c r="B670" s="65"/>
      <c r="C670" s="65"/>
      <c r="F670" s="65"/>
      <c r="G670" s="65"/>
      <c r="J670" s="65"/>
      <c r="K670" s="65"/>
      <c r="N670" s="65"/>
      <c r="O670" s="65"/>
      <c r="R670" s="65"/>
      <c r="S670" s="65"/>
    </row>
    <row r="671" spans="2:19" ht="15" x14ac:dyDescent="0.25">
      <c r="B671" s="65"/>
      <c r="C671" s="65"/>
      <c r="F671" s="65"/>
      <c r="G671" s="65"/>
      <c r="J671" s="65"/>
      <c r="K671" s="65"/>
      <c r="N671" s="65"/>
      <c r="O671" s="65"/>
      <c r="R671" s="65"/>
      <c r="S671" s="65"/>
    </row>
    <row r="672" spans="2:19" ht="15" x14ac:dyDescent="0.25">
      <c r="B672" s="65"/>
      <c r="C672" s="65"/>
      <c r="F672" s="65"/>
      <c r="G672" s="65"/>
      <c r="J672" s="65"/>
      <c r="K672" s="65"/>
      <c r="N672" s="65"/>
      <c r="O672" s="65"/>
      <c r="R672" s="65"/>
      <c r="S672" s="65"/>
    </row>
    <row r="673" spans="2:19" ht="15" x14ac:dyDescent="0.25">
      <c r="B673" s="65"/>
      <c r="C673" s="65"/>
      <c r="F673" s="65"/>
      <c r="G673" s="65"/>
      <c r="J673" s="65"/>
      <c r="K673" s="65"/>
      <c r="N673" s="65"/>
      <c r="O673" s="65"/>
      <c r="R673" s="65"/>
      <c r="S673" s="65"/>
    </row>
    <row r="674" spans="2:19" ht="15" x14ac:dyDescent="0.25">
      <c r="B674" s="65"/>
      <c r="C674" s="65"/>
      <c r="F674" s="65"/>
      <c r="G674" s="65"/>
      <c r="J674" s="65"/>
      <c r="K674" s="65"/>
      <c r="N674" s="65"/>
      <c r="O674" s="65"/>
      <c r="R674" s="65"/>
      <c r="S674" s="65"/>
    </row>
    <row r="675" spans="2:19" ht="15" x14ac:dyDescent="0.25">
      <c r="B675" s="65"/>
      <c r="C675" s="65"/>
      <c r="F675" s="65"/>
      <c r="G675" s="65"/>
      <c r="J675" s="65"/>
      <c r="K675" s="65"/>
      <c r="N675" s="65"/>
      <c r="O675" s="65"/>
      <c r="R675" s="65"/>
      <c r="S675" s="65"/>
    </row>
    <row r="676" spans="2:19" ht="15" x14ac:dyDescent="0.25">
      <c r="B676" s="65"/>
      <c r="C676" s="65"/>
      <c r="F676" s="65"/>
      <c r="G676" s="65"/>
      <c r="J676" s="65"/>
      <c r="K676" s="65"/>
      <c r="N676" s="65"/>
      <c r="O676" s="65"/>
      <c r="R676" s="65"/>
      <c r="S676" s="65"/>
    </row>
    <row r="677" spans="2:19" ht="15" x14ac:dyDescent="0.25">
      <c r="B677" s="65"/>
      <c r="C677" s="65"/>
      <c r="F677" s="65"/>
      <c r="G677" s="65"/>
      <c r="J677" s="65"/>
      <c r="K677" s="65"/>
      <c r="N677" s="65"/>
      <c r="O677" s="65"/>
      <c r="R677" s="65"/>
      <c r="S677" s="65"/>
    </row>
    <row r="678" spans="2:19" ht="15" x14ac:dyDescent="0.25">
      <c r="B678" s="65"/>
      <c r="C678" s="65"/>
      <c r="F678" s="65"/>
      <c r="G678" s="65"/>
      <c r="J678" s="65"/>
      <c r="K678" s="65"/>
      <c r="N678" s="65"/>
      <c r="O678" s="65"/>
      <c r="R678" s="65"/>
      <c r="S678" s="65"/>
    </row>
    <row r="679" spans="2:19" ht="15" x14ac:dyDescent="0.25">
      <c r="B679" s="65"/>
      <c r="C679" s="65"/>
      <c r="F679" s="65"/>
      <c r="G679" s="65"/>
      <c r="J679" s="65"/>
      <c r="K679" s="65"/>
      <c r="N679" s="65"/>
      <c r="O679" s="65"/>
      <c r="R679" s="65"/>
      <c r="S679" s="65"/>
    </row>
    <row r="680" spans="2:19" ht="15" x14ac:dyDescent="0.25">
      <c r="B680" s="65"/>
      <c r="C680" s="65"/>
      <c r="F680" s="65"/>
      <c r="G680" s="65"/>
      <c r="J680" s="65"/>
      <c r="K680" s="65"/>
      <c r="N680" s="65"/>
      <c r="O680" s="65"/>
      <c r="R680" s="65"/>
      <c r="S680" s="65"/>
    </row>
    <row r="681" spans="2:19" ht="15" x14ac:dyDescent="0.25">
      <c r="B681" s="65"/>
      <c r="C681" s="65"/>
      <c r="F681" s="65"/>
      <c r="G681" s="65"/>
      <c r="J681" s="65"/>
      <c r="K681" s="65"/>
      <c r="N681" s="65"/>
      <c r="O681" s="65"/>
      <c r="R681" s="65"/>
      <c r="S681" s="65"/>
    </row>
    <row r="682" spans="2:19" ht="15" x14ac:dyDescent="0.25">
      <c r="B682" s="65"/>
      <c r="C682" s="65"/>
      <c r="F682" s="65"/>
      <c r="G682" s="65"/>
      <c r="J682" s="65"/>
      <c r="K682" s="65"/>
      <c r="N682" s="65"/>
      <c r="O682" s="65"/>
      <c r="R682" s="65"/>
      <c r="S682" s="65"/>
    </row>
    <row r="683" spans="2:19" ht="15" x14ac:dyDescent="0.25">
      <c r="B683" s="65"/>
      <c r="C683" s="65"/>
      <c r="F683" s="65"/>
      <c r="G683" s="65"/>
      <c r="J683" s="65"/>
      <c r="K683" s="65"/>
      <c r="N683" s="65"/>
      <c r="O683" s="65"/>
      <c r="R683" s="65"/>
      <c r="S683" s="65"/>
    </row>
    <row r="684" spans="2:19" ht="15" x14ac:dyDescent="0.25">
      <c r="B684" s="65"/>
      <c r="C684" s="65"/>
      <c r="F684" s="65"/>
      <c r="G684" s="65"/>
      <c r="J684" s="65"/>
      <c r="K684" s="65"/>
      <c r="N684" s="65"/>
      <c r="O684" s="65"/>
      <c r="R684" s="65"/>
      <c r="S684" s="65"/>
    </row>
    <row r="685" spans="2:19" ht="15" x14ac:dyDescent="0.25">
      <c r="B685" s="65"/>
      <c r="C685" s="65"/>
      <c r="F685" s="65"/>
      <c r="G685" s="65"/>
      <c r="J685" s="65"/>
      <c r="K685" s="65"/>
      <c r="N685" s="65"/>
      <c r="O685" s="65"/>
      <c r="R685" s="65"/>
      <c r="S685" s="65"/>
    </row>
    <row r="686" spans="2:19" ht="15" x14ac:dyDescent="0.25">
      <c r="B686" s="65"/>
      <c r="C686" s="65"/>
      <c r="F686" s="65"/>
      <c r="G686" s="65"/>
      <c r="J686" s="65"/>
      <c r="K686" s="65"/>
      <c r="N686" s="65"/>
      <c r="O686" s="65"/>
      <c r="R686" s="65"/>
      <c r="S686" s="65"/>
    </row>
    <row r="687" spans="2:19" ht="15" x14ac:dyDescent="0.25">
      <c r="B687" s="65"/>
      <c r="C687" s="65"/>
      <c r="F687" s="65"/>
      <c r="G687" s="65"/>
      <c r="J687" s="65"/>
      <c r="K687" s="65"/>
      <c r="N687" s="65"/>
      <c r="O687" s="65"/>
      <c r="R687" s="65"/>
      <c r="S687" s="65"/>
    </row>
    <row r="688" spans="2:19" ht="15" x14ac:dyDescent="0.25">
      <c r="B688" s="65"/>
      <c r="C688" s="65"/>
      <c r="F688" s="65"/>
      <c r="G688" s="65"/>
      <c r="J688" s="65"/>
      <c r="K688" s="65"/>
      <c r="N688" s="65"/>
      <c r="O688" s="65"/>
      <c r="R688" s="65"/>
      <c r="S688" s="65"/>
    </row>
    <row r="689" spans="2:19" ht="15" x14ac:dyDescent="0.25">
      <c r="B689" s="65"/>
      <c r="C689" s="65"/>
      <c r="F689" s="65"/>
      <c r="G689" s="65"/>
      <c r="J689" s="65"/>
      <c r="K689" s="65"/>
      <c r="N689" s="65"/>
      <c r="O689" s="65"/>
      <c r="R689" s="65"/>
      <c r="S689" s="65"/>
    </row>
    <row r="690" spans="2:19" ht="15" x14ac:dyDescent="0.25">
      <c r="B690" s="65"/>
      <c r="C690" s="65"/>
      <c r="F690" s="65"/>
      <c r="G690" s="65"/>
      <c r="J690" s="65"/>
      <c r="K690" s="65"/>
      <c r="N690" s="65"/>
      <c r="O690" s="65"/>
      <c r="R690" s="65"/>
      <c r="S690" s="65"/>
    </row>
    <row r="691" spans="2:19" ht="15" x14ac:dyDescent="0.25">
      <c r="B691" s="65"/>
      <c r="C691" s="65"/>
      <c r="F691" s="65"/>
      <c r="G691" s="65"/>
      <c r="J691" s="65"/>
      <c r="K691" s="65"/>
      <c r="N691" s="65"/>
      <c r="O691" s="65"/>
      <c r="R691" s="65"/>
      <c r="S691" s="65"/>
    </row>
    <row r="692" spans="2:19" ht="15" x14ac:dyDescent="0.25">
      <c r="B692" s="65"/>
      <c r="C692" s="65"/>
      <c r="F692" s="65"/>
      <c r="G692" s="65"/>
      <c r="J692" s="65"/>
      <c r="K692" s="65"/>
      <c r="N692" s="65"/>
      <c r="O692" s="65"/>
      <c r="R692" s="65"/>
      <c r="S692" s="65"/>
    </row>
    <row r="693" spans="2:19" ht="15" x14ac:dyDescent="0.25">
      <c r="B693" s="65"/>
      <c r="C693" s="65"/>
      <c r="F693" s="65"/>
      <c r="G693" s="65"/>
      <c r="J693" s="65"/>
      <c r="K693" s="65"/>
      <c r="N693" s="65"/>
      <c r="O693" s="65"/>
      <c r="R693" s="65"/>
      <c r="S693" s="65"/>
    </row>
    <row r="694" spans="2:19" ht="15" x14ac:dyDescent="0.25">
      <c r="B694" s="65"/>
      <c r="C694" s="65"/>
      <c r="F694" s="65"/>
      <c r="G694" s="65"/>
      <c r="J694" s="65"/>
      <c r="K694" s="65"/>
      <c r="N694" s="65"/>
      <c r="O694" s="65"/>
      <c r="R694" s="65"/>
      <c r="S694" s="65"/>
    </row>
    <row r="695" spans="2:19" ht="15" x14ac:dyDescent="0.25">
      <c r="B695" s="65"/>
      <c r="C695" s="65"/>
      <c r="F695" s="65"/>
      <c r="G695" s="65"/>
      <c r="J695" s="65"/>
      <c r="K695" s="65"/>
      <c r="N695" s="65"/>
      <c r="O695" s="65"/>
      <c r="R695" s="65"/>
      <c r="S695" s="65"/>
    </row>
    <row r="696" spans="2:19" ht="15" x14ac:dyDescent="0.25">
      <c r="B696" s="65"/>
      <c r="C696" s="65"/>
      <c r="F696" s="65"/>
      <c r="G696" s="65"/>
      <c r="J696" s="65"/>
      <c r="K696" s="65"/>
      <c r="N696" s="65"/>
      <c r="O696" s="65"/>
      <c r="R696" s="65"/>
      <c r="S696" s="65"/>
    </row>
    <row r="697" spans="2:19" ht="15" x14ac:dyDescent="0.25">
      <c r="B697" s="65"/>
      <c r="C697" s="65"/>
      <c r="F697" s="65"/>
      <c r="G697" s="65"/>
      <c r="J697" s="65"/>
      <c r="K697" s="65"/>
      <c r="N697" s="65"/>
      <c r="O697" s="65"/>
      <c r="R697" s="65"/>
      <c r="S697" s="65"/>
    </row>
    <row r="698" spans="2:19" ht="15" x14ac:dyDescent="0.25">
      <c r="B698" s="65"/>
      <c r="C698" s="65"/>
      <c r="F698" s="65"/>
      <c r="G698" s="65"/>
      <c r="J698" s="65"/>
      <c r="K698" s="65"/>
      <c r="N698" s="65"/>
      <c r="O698" s="65"/>
      <c r="R698" s="65"/>
      <c r="S698" s="65"/>
    </row>
    <row r="699" spans="2:19" ht="15" x14ac:dyDescent="0.25">
      <c r="B699" s="65"/>
      <c r="C699" s="65"/>
      <c r="F699" s="65"/>
      <c r="G699" s="65"/>
      <c r="J699" s="65"/>
      <c r="K699" s="65"/>
      <c r="N699" s="65"/>
      <c r="O699" s="65"/>
      <c r="R699" s="65"/>
      <c r="S699" s="65"/>
    </row>
    <row r="700" spans="2:19" ht="15" x14ac:dyDescent="0.25">
      <c r="B700" s="65"/>
      <c r="C700" s="65"/>
      <c r="F700" s="65"/>
      <c r="G700" s="65"/>
      <c r="J700" s="65"/>
      <c r="K700" s="65"/>
      <c r="N700" s="65"/>
      <c r="O700" s="65"/>
      <c r="R700" s="65"/>
      <c r="S700" s="65"/>
    </row>
    <row r="701" spans="2:19" ht="15" x14ac:dyDescent="0.25">
      <c r="B701" s="65"/>
      <c r="C701" s="65"/>
      <c r="F701" s="65"/>
      <c r="G701" s="65"/>
      <c r="J701" s="65"/>
      <c r="K701" s="65"/>
      <c r="N701" s="65"/>
      <c r="O701" s="65"/>
      <c r="R701" s="65"/>
      <c r="S701" s="65"/>
    </row>
    <row r="702" spans="2:19" ht="15" x14ac:dyDescent="0.25">
      <c r="B702" s="65"/>
      <c r="C702" s="65"/>
      <c r="F702" s="65"/>
      <c r="G702" s="65"/>
      <c r="J702" s="65"/>
      <c r="K702" s="65"/>
      <c r="N702" s="65"/>
      <c r="O702" s="65"/>
      <c r="R702" s="65"/>
      <c r="S702" s="65"/>
    </row>
    <row r="703" spans="2:19" ht="15" x14ac:dyDescent="0.25">
      <c r="B703" s="65"/>
      <c r="C703" s="65"/>
      <c r="F703" s="65"/>
      <c r="G703" s="65"/>
      <c r="J703" s="65"/>
      <c r="K703" s="65"/>
      <c r="N703" s="65"/>
      <c r="O703" s="65"/>
      <c r="R703" s="65"/>
      <c r="S703" s="65"/>
    </row>
    <row r="704" spans="2:19" ht="15" x14ac:dyDescent="0.25">
      <c r="B704" s="65"/>
      <c r="C704" s="65"/>
      <c r="F704" s="65"/>
      <c r="G704" s="65"/>
      <c r="J704" s="65"/>
      <c r="K704" s="65"/>
      <c r="N704" s="65"/>
      <c r="O704" s="65"/>
      <c r="R704" s="65"/>
      <c r="S704" s="65"/>
    </row>
    <row r="705" spans="2:19" ht="15" x14ac:dyDescent="0.25">
      <c r="B705" s="65"/>
      <c r="C705" s="65"/>
      <c r="F705" s="65"/>
      <c r="G705" s="65"/>
      <c r="J705" s="65"/>
      <c r="K705" s="65"/>
      <c r="N705" s="65"/>
      <c r="O705" s="65"/>
      <c r="R705" s="65"/>
      <c r="S705" s="65"/>
    </row>
    <row r="706" spans="2:19" ht="15" x14ac:dyDescent="0.25">
      <c r="B706" s="65"/>
      <c r="C706" s="65"/>
      <c r="F706" s="65"/>
      <c r="G706" s="65"/>
      <c r="J706" s="65"/>
      <c r="K706" s="65"/>
      <c r="N706" s="65"/>
      <c r="O706" s="65"/>
      <c r="R706" s="65"/>
      <c r="S706" s="65"/>
    </row>
    <row r="707" spans="2:19" ht="15" x14ac:dyDescent="0.25">
      <c r="B707" s="65"/>
      <c r="C707" s="65"/>
      <c r="F707" s="65"/>
      <c r="G707" s="65"/>
      <c r="J707" s="65"/>
      <c r="K707" s="65"/>
      <c r="N707" s="65"/>
      <c r="O707" s="65"/>
      <c r="R707" s="65"/>
      <c r="S707" s="65"/>
    </row>
    <row r="708" spans="2:19" ht="15" x14ac:dyDescent="0.25">
      <c r="B708" s="65"/>
      <c r="C708" s="65"/>
      <c r="F708" s="65"/>
      <c r="G708" s="65"/>
      <c r="J708" s="65"/>
      <c r="K708" s="65"/>
      <c r="N708" s="65"/>
      <c r="O708" s="65"/>
      <c r="R708" s="65"/>
      <c r="S708" s="65"/>
    </row>
    <row r="709" spans="2:19" ht="15" x14ac:dyDescent="0.25">
      <c r="B709" s="65"/>
      <c r="C709" s="65"/>
      <c r="F709" s="65"/>
      <c r="G709" s="65"/>
      <c r="J709" s="65"/>
      <c r="K709" s="65"/>
      <c r="N709" s="65"/>
      <c r="O709" s="65"/>
      <c r="R709" s="65"/>
      <c r="S709" s="65"/>
    </row>
    <row r="710" spans="2:19" ht="15" x14ac:dyDescent="0.25">
      <c r="B710" s="65"/>
      <c r="C710" s="65"/>
      <c r="F710" s="65"/>
      <c r="G710" s="65"/>
      <c r="J710" s="65"/>
      <c r="K710" s="65"/>
      <c r="N710" s="65"/>
      <c r="O710" s="65"/>
      <c r="R710" s="65"/>
      <c r="S710" s="65"/>
    </row>
    <row r="711" spans="2:19" ht="15" x14ac:dyDescent="0.25">
      <c r="B711" s="65"/>
      <c r="C711" s="65"/>
      <c r="F711" s="65"/>
      <c r="G711" s="65"/>
      <c r="J711" s="65"/>
      <c r="K711" s="65"/>
      <c r="N711" s="65"/>
      <c r="O711" s="65"/>
      <c r="R711" s="65"/>
      <c r="S711" s="65"/>
    </row>
    <row r="712" spans="2:19" ht="15" x14ac:dyDescent="0.25">
      <c r="B712" s="65"/>
      <c r="C712" s="65"/>
      <c r="F712" s="65"/>
      <c r="G712" s="65"/>
      <c r="J712" s="65"/>
      <c r="K712" s="65"/>
      <c r="N712" s="65"/>
      <c r="O712" s="65"/>
      <c r="R712" s="65"/>
      <c r="S712" s="65"/>
    </row>
    <row r="713" spans="2:19" ht="15" x14ac:dyDescent="0.25">
      <c r="B713" s="65"/>
      <c r="C713" s="65"/>
      <c r="F713" s="65"/>
      <c r="G713" s="65"/>
      <c r="J713" s="65"/>
      <c r="K713" s="65"/>
      <c r="N713" s="65"/>
      <c r="O713" s="65"/>
      <c r="R713" s="65"/>
      <c r="S713" s="65"/>
    </row>
    <row r="714" spans="2:19" ht="15" x14ac:dyDescent="0.25">
      <c r="B714" s="65"/>
      <c r="C714" s="65"/>
      <c r="F714" s="65"/>
      <c r="G714" s="65"/>
      <c r="J714" s="65"/>
      <c r="K714" s="65"/>
      <c r="N714" s="65"/>
      <c r="O714" s="65"/>
      <c r="R714" s="65"/>
      <c r="S714" s="65"/>
    </row>
    <row r="715" spans="2:19" ht="15" x14ac:dyDescent="0.25">
      <c r="B715" s="65"/>
      <c r="C715" s="65"/>
      <c r="F715" s="65"/>
      <c r="G715" s="65"/>
      <c r="J715" s="65"/>
      <c r="K715" s="65"/>
      <c r="N715" s="65"/>
      <c r="O715" s="65"/>
      <c r="R715" s="65"/>
      <c r="S715" s="65"/>
    </row>
    <row r="716" spans="2:19" ht="15" x14ac:dyDescent="0.25">
      <c r="B716" s="65"/>
      <c r="C716" s="65"/>
      <c r="F716" s="65"/>
      <c r="G716" s="65"/>
      <c r="J716" s="65"/>
      <c r="K716" s="65"/>
      <c r="N716" s="65"/>
      <c r="O716" s="65"/>
      <c r="R716" s="65"/>
      <c r="S716" s="65"/>
    </row>
    <row r="717" spans="2:19" ht="15" x14ac:dyDescent="0.25">
      <c r="B717" s="65"/>
      <c r="C717" s="65"/>
      <c r="F717" s="65"/>
      <c r="G717" s="65"/>
      <c r="J717" s="65"/>
      <c r="K717" s="65"/>
      <c r="N717" s="65"/>
      <c r="O717" s="65"/>
      <c r="R717" s="65"/>
      <c r="S717" s="65"/>
    </row>
    <row r="718" spans="2:19" ht="15" x14ac:dyDescent="0.25">
      <c r="B718" s="65"/>
      <c r="C718" s="65"/>
      <c r="F718" s="65"/>
      <c r="G718" s="65"/>
      <c r="J718" s="65"/>
      <c r="K718" s="65"/>
      <c r="N718" s="65"/>
      <c r="O718" s="65"/>
      <c r="R718" s="65"/>
      <c r="S718" s="65"/>
    </row>
    <row r="719" spans="2:19" ht="15" x14ac:dyDescent="0.25">
      <c r="B719" s="65"/>
      <c r="C719" s="65"/>
      <c r="F719" s="65"/>
      <c r="G719" s="65"/>
      <c r="J719" s="65"/>
      <c r="K719" s="65"/>
      <c r="N719" s="65"/>
      <c r="O719" s="65"/>
      <c r="R719" s="65"/>
      <c r="S719" s="65"/>
    </row>
    <row r="720" spans="2:19" ht="15" x14ac:dyDescent="0.25">
      <c r="B720" s="65"/>
      <c r="C720" s="65"/>
      <c r="F720" s="65"/>
      <c r="G720" s="65"/>
      <c r="J720" s="65"/>
      <c r="K720" s="65"/>
      <c r="N720" s="65"/>
      <c r="O720" s="65"/>
      <c r="R720" s="65"/>
      <c r="S720" s="65"/>
    </row>
    <row r="721" spans="2:19" ht="15" x14ac:dyDescent="0.25">
      <c r="B721" s="65"/>
      <c r="C721" s="65"/>
      <c r="F721" s="65"/>
      <c r="G721" s="65"/>
      <c r="J721" s="65"/>
      <c r="K721" s="65"/>
      <c r="N721" s="65"/>
      <c r="O721" s="65"/>
      <c r="R721" s="65"/>
      <c r="S721" s="65"/>
    </row>
    <row r="722" spans="2:19" ht="15" x14ac:dyDescent="0.25">
      <c r="B722" s="65"/>
      <c r="C722" s="65"/>
      <c r="F722" s="65"/>
      <c r="G722" s="65"/>
      <c r="J722" s="65"/>
      <c r="K722" s="65"/>
      <c r="N722" s="65"/>
      <c r="O722" s="65"/>
      <c r="R722" s="65"/>
      <c r="S722" s="65"/>
    </row>
    <row r="723" spans="2:19" ht="15" x14ac:dyDescent="0.25">
      <c r="B723" s="65"/>
      <c r="C723" s="65"/>
      <c r="F723" s="65"/>
      <c r="G723" s="65"/>
      <c r="J723" s="65"/>
      <c r="K723" s="65"/>
      <c r="N723" s="65"/>
      <c r="O723" s="65"/>
      <c r="R723" s="65"/>
      <c r="S723" s="65"/>
    </row>
    <row r="724" spans="2:19" ht="15" x14ac:dyDescent="0.25">
      <c r="B724" s="65"/>
      <c r="C724" s="65"/>
      <c r="F724" s="65"/>
      <c r="G724" s="65"/>
      <c r="J724" s="65"/>
      <c r="K724" s="65"/>
      <c r="N724" s="65"/>
      <c r="O724" s="65"/>
      <c r="R724" s="65"/>
      <c r="S724" s="65"/>
    </row>
    <row r="725" spans="2:19" ht="15" x14ac:dyDescent="0.25">
      <c r="B725" s="65"/>
      <c r="C725" s="65"/>
      <c r="F725" s="65"/>
      <c r="G725" s="65"/>
      <c r="J725" s="65"/>
      <c r="K725" s="65"/>
      <c r="N725" s="65"/>
      <c r="O725" s="65"/>
      <c r="R725" s="65"/>
      <c r="S725" s="65"/>
    </row>
    <row r="726" spans="2:19" ht="15" x14ac:dyDescent="0.25">
      <c r="B726" s="65"/>
      <c r="C726" s="65"/>
      <c r="F726" s="65"/>
      <c r="G726" s="65"/>
      <c r="J726" s="65"/>
      <c r="K726" s="65"/>
      <c r="N726" s="65"/>
      <c r="O726" s="65"/>
      <c r="R726" s="65"/>
      <c r="S726" s="65"/>
    </row>
    <row r="727" spans="2:19" ht="15" x14ac:dyDescent="0.25">
      <c r="B727" s="65"/>
      <c r="C727" s="65"/>
      <c r="F727" s="65"/>
      <c r="G727" s="65"/>
      <c r="J727" s="65"/>
      <c r="K727" s="65"/>
      <c r="N727" s="65"/>
      <c r="O727" s="65"/>
      <c r="R727" s="65"/>
      <c r="S727" s="65"/>
    </row>
    <row r="728" spans="2:19" ht="15" x14ac:dyDescent="0.25">
      <c r="B728" s="65"/>
      <c r="C728" s="65"/>
      <c r="F728" s="65"/>
      <c r="G728" s="65"/>
      <c r="J728" s="65"/>
      <c r="K728" s="65"/>
      <c r="N728" s="65"/>
      <c r="O728" s="65"/>
      <c r="R728" s="65"/>
      <c r="S728" s="65"/>
    </row>
    <row r="729" spans="2:19" ht="15" x14ac:dyDescent="0.25">
      <c r="B729" s="65"/>
      <c r="C729" s="65"/>
      <c r="F729" s="65"/>
      <c r="G729" s="65"/>
      <c r="J729" s="65"/>
      <c r="K729" s="65"/>
      <c r="N729" s="65"/>
      <c r="O729" s="65"/>
      <c r="R729" s="65"/>
      <c r="S729" s="65"/>
    </row>
    <row r="730" spans="2:19" ht="15" x14ac:dyDescent="0.25">
      <c r="B730" s="65"/>
      <c r="C730" s="65"/>
      <c r="F730" s="65"/>
      <c r="G730" s="65"/>
      <c r="J730" s="65"/>
      <c r="K730" s="65"/>
      <c r="N730" s="65"/>
      <c r="O730" s="65"/>
      <c r="R730" s="65"/>
      <c r="S730" s="65"/>
    </row>
    <row r="731" spans="2:19" ht="15" x14ac:dyDescent="0.25">
      <c r="B731" s="65"/>
      <c r="C731" s="65"/>
      <c r="F731" s="65"/>
      <c r="G731" s="65"/>
      <c r="J731" s="65"/>
      <c r="K731" s="65"/>
      <c r="N731" s="65"/>
      <c r="O731" s="65"/>
      <c r="R731" s="65"/>
      <c r="S731" s="65"/>
    </row>
    <row r="732" spans="2:19" ht="15" x14ac:dyDescent="0.25">
      <c r="B732" s="65"/>
      <c r="C732" s="65"/>
      <c r="F732" s="65"/>
      <c r="G732" s="65"/>
      <c r="J732" s="65"/>
      <c r="K732" s="65"/>
      <c r="N732" s="65"/>
      <c r="O732" s="65"/>
      <c r="R732" s="65"/>
      <c r="S732" s="65"/>
    </row>
    <row r="733" spans="2:19" ht="15" x14ac:dyDescent="0.25">
      <c r="B733" s="65"/>
      <c r="C733" s="65"/>
      <c r="F733" s="65"/>
      <c r="G733" s="65"/>
      <c r="J733" s="65"/>
      <c r="K733" s="65"/>
      <c r="N733" s="65"/>
      <c r="O733" s="65"/>
      <c r="R733" s="65"/>
      <c r="S733" s="65"/>
    </row>
    <row r="734" spans="2:19" ht="15" x14ac:dyDescent="0.25">
      <c r="B734" s="65"/>
      <c r="C734" s="65"/>
      <c r="F734" s="65"/>
      <c r="G734" s="65"/>
      <c r="J734" s="65"/>
      <c r="K734" s="65"/>
      <c r="N734" s="65"/>
      <c r="O734" s="65"/>
      <c r="R734" s="65"/>
      <c r="S734" s="65"/>
    </row>
    <row r="735" spans="2:19" ht="15" x14ac:dyDescent="0.25">
      <c r="B735" s="65"/>
      <c r="C735" s="65"/>
      <c r="F735" s="65"/>
      <c r="G735" s="65"/>
      <c r="J735" s="65"/>
      <c r="K735" s="65"/>
      <c r="N735" s="65"/>
      <c r="O735" s="65"/>
      <c r="R735" s="65"/>
      <c r="S735" s="65"/>
    </row>
    <row r="736" spans="2:19" ht="15" x14ac:dyDescent="0.25">
      <c r="B736" s="65"/>
      <c r="C736" s="65"/>
      <c r="F736" s="65"/>
      <c r="G736" s="65"/>
      <c r="J736" s="65"/>
      <c r="K736" s="65"/>
      <c r="N736" s="65"/>
      <c r="O736" s="65"/>
      <c r="R736" s="65"/>
      <c r="S736" s="65"/>
    </row>
    <row r="737" spans="2:19" ht="15" x14ac:dyDescent="0.25">
      <c r="B737" s="65"/>
      <c r="C737" s="65"/>
      <c r="F737" s="65"/>
      <c r="G737" s="65"/>
      <c r="J737" s="65"/>
      <c r="K737" s="65"/>
      <c r="N737" s="65"/>
      <c r="O737" s="65"/>
      <c r="R737" s="65"/>
      <c r="S737" s="65"/>
    </row>
    <row r="738" spans="2:19" ht="15" x14ac:dyDescent="0.25">
      <c r="B738" s="65"/>
      <c r="C738" s="65"/>
      <c r="F738" s="65"/>
      <c r="G738" s="65"/>
      <c r="J738" s="65"/>
      <c r="K738" s="65"/>
      <c r="N738" s="65"/>
      <c r="O738" s="65"/>
      <c r="R738" s="65"/>
      <c r="S738" s="65"/>
    </row>
    <row r="739" spans="2:19" ht="15" x14ac:dyDescent="0.25">
      <c r="B739" s="65"/>
      <c r="C739" s="65"/>
      <c r="F739" s="65"/>
      <c r="G739" s="65"/>
      <c r="J739" s="65"/>
      <c r="K739" s="65"/>
      <c r="N739" s="65"/>
      <c r="O739" s="65"/>
      <c r="R739" s="65"/>
      <c r="S739" s="65"/>
    </row>
    <row r="740" spans="2:19" ht="15" x14ac:dyDescent="0.25">
      <c r="B740" s="65"/>
      <c r="C740" s="65"/>
      <c r="F740" s="65"/>
      <c r="G740" s="65"/>
      <c r="J740" s="65"/>
      <c r="K740" s="65"/>
      <c r="N740" s="65"/>
      <c r="O740" s="65"/>
      <c r="R740" s="65"/>
      <c r="S740" s="65"/>
    </row>
    <row r="741" spans="2:19" ht="15" x14ac:dyDescent="0.25">
      <c r="B741" s="65"/>
      <c r="C741" s="65"/>
      <c r="F741" s="65"/>
      <c r="G741" s="65"/>
      <c r="J741" s="65"/>
      <c r="K741" s="65"/>
      <c r="N741" s="65"/>
      <c r="O741" s="65"/>
      <c r="R741" s="65"/>
      <c r="S741" s="65"/>
    </row>
    <row r="742" spans="2:19" ht="15" x14ac:dyDescent="0.25">
      <c r="B742" s="65"/>
      <c r="C742" s="65"/>
      <c r="F742" s="65"/>
      <c r="G742" s="65"/>
      <c r="J742" s="65"/>
      <c r="K742" s="65"/>
      <c r="N742" s="65"/>
      <c r="O742" s="65"/>
      <c r="R742" s="65"/>
      <c r="S742" s="65"/>
    </row>
    <row r="743" spans="2:19" ht="15" x14ac:dyDescent="0.25">
      <c r="B743" s="65"/>
      <c r="C743" s="65"/>
      <c r="F743" s="65"/>
      <c r="G743" s="65"/>
      <c r="J743" s="65"/>
      <c r="K743" s="65"/>
      <c r="N743" s="65"/>
      <c r="O743" s="65"/>
      <c r="R743" s="65"/>
      <c r="S743" s="65"/>
    </row>
    <row r="744" spans="2:19" ht="15" x14ac:dyDescent="0.25">
      <c r="B744" s="65"/>
      <c r="C744" s="65"/>
      <c r="F744" s="65"/>
      <c r="G744" s="65"/>
      <c r="J744" s="65"/>
      <c r="K744" s="65"/>
      <c r="N744" s="65"/>
      <c r="O744" s="65"/>
      <c r="R744" s="65"/>
      <c r="S744" s="65"/>
    </row>
    <row r="745" spans="2:19" ht="15" x14ac:dyDescent="0.25">
      <c r="B745" s="65"/>
      <c r="C745" s="65"/>
      <c r="F745" s="65"/>
      <c r="G745" s="65"/>
      <c r="J745" s="65"/>
      <c r="K745" s="65"/>
      <c r="N745" s="65"/>
      <c r="O745" s="65"/>
      <c r="R745" s="65"/>
      <c r="S745" s="65"/>
    </row>
    <row r="746" spans="2:19" ht="15" x14ac:dyDescent="0.25">
      <c r="B746" s="65"/>
      <c r="C746" s="65"/>
      <c r="F746" s="65"/>
      <c r="G746" s="65"/>
      <c r="J746" s="65"/>
      <c r="K746" s="65"/>
      <c r="N746" s="65"/>
      <c r="O746" s="65"/>
      <c r="R746" s="65"/>
      <c r="S746" s="65"/>
    </row>
    <row r="747" spans="2:19" ht="15" x14ac:dyDescent="0.25">
      <c r="B747" s="65"/>
      <c r="C747" s="65"/>
      <c r="F747" s="65"/>
      <c r="G747" s="65"/>
      <c r="J747" s="65"/>
      <c r="K747" s="65"/>
      <c r="N747" s="65"/>
      <c r="O747" s="65"/>
      <c r="R747" s="65"/>
      <c r="S747" s="65"/>
    </row>
    <row r="748" spans="2:19" ht="15" x14ac:dyDescent="0.25">
      <c r="B748" s="65"/>
      <c r="C748" s="65"/>
      <c r="F748" s="65"/>
      <c r="G748" s="65"/>
      <c r="J748" s="65"/>
      <c r="K748" s="65"/>
      <c r="N748" s="65"/>
      <c r="O748" s="65"/>
      <c r="R748" s="65"/>
      <c r="S748" s="65"/>
    </row>
    <row r="749" spans="2:19" ht="15" x14ac:dyDescent="0.25">
      <c r="B749" s="65"/>
      <c r="C749" s="65"/>
      <c r="F749" s="65"/>
      <c r="G749" s="65"/>
      <c r="J749" s="65"/>
      <c r="K749" s="65"/>
      <c r="N749" s="65"/>
      <c r="O749" s="65"/>
      <c r="R749" s="65"/>
      <c r="S749" s="65"/>
    </row>
    <row r="750" spans="2:19" ht="15" x14ac:dyDescent="0.25">
      <c r="B750" s="65"/>
      <c r="C750" s="65"/>
      <c r="F750" s="65"/>
      <c r="G750" s="65"/>
      <c r="J750" s="65"/>
      <c r="K750" s="65"/>
      <c r="N750" s="65"/>
      <c r="O750" s="65"/>
      <c r="R750" s="65"/>
      <c r="S750" s="65"/>
    </row>
    <row r="751" spans="2:19" ht="15" x14ac:dyDescent="0.25">
      <c r="B751" s="65"/>
      <c r="C751" s="65"/>
      <c r="F751" s="65"/>
      <c r="G751" s="65"/>
      <c r="J751" s="65"/>
      <c r="K751" s="65"/>
      <c r="N751" s="65"/>
      <c r="O751" s="65"/>
      <c r="R751" s="65"/>
      <c r="S751" s="65"/>
    </row>
    <row r="752" spans="2:19" ht="15" x14ac:dyDescent="0.25">
      <c r="B752" s="65"/>
      <c r="C752" s="65"/>
      <c r="F752" s="65"/>
      <c r="G752" s="65"/>
      <c r="J752" s="65"/>
      <c r="K752" s="65"/>
      <c r="N752" s="65"/>
      <c r="O752" s="65"/>
      <c r="R752" s="65"/>
      <c r="S752" s="65"/>
    </row>
    <row r="753" spans="2:19" ht="15" x14ac:dyDescent="0.25">
      <c r="B753" s="65"/>
      <c r="C753" s="65"/>
      <c r="F753" s="65"/>
      <c r="G753" s="65"/>
      <c r="J753" s="65"/>
      <c r="K753" s="65"/>
      <c r="N753" s="65"/>
      <c r="O753" s="65"/>
      <c r="R753" s="65"/>
      <c r="S753" s="65"/>
    </row>
    <row r="754" spans="2:19" ht="15" x14ac:dyDescent="0.25">
      <c r="B754" s="65"/>
      <c r="C754" s="65"/>
      <c r="F754" s="65"/>
      <c r="G754" s="65"/>
      <c r="J754" s="65"/>
      <c r="K754" s="65"/>
      <c r="N754" s="65"/>
      <c r="O754" s="65"/>
      <c r="R754" s="65"/>
      <c r="S754" s="65"/>
    </row>
    <row r="755" spans="2:19" ht="15" x14ac:dyDescent="0.25">
      <c r="B755" s="65"/>
      <c r="C755" s="65"/>
      <c r="F755" s="65"/>
      <c r="G755" s="65"/>
      <c r="J755" s="65"/>
      <c r="K755" s="65"/>
      <c r="N755" s="65"/>
      <c r="O755" s="65"/>
      <c r="R755" s="65"/>
      <c r="S755" s="65"/>
    </row>
    <row r="756" spans="2:19" ht="15" x14ac:dyDescent="0.25">
      <c r="B756" s="65"/>
      <c r="C756" s="65"/>
      <c r="F756" s="65"/>
      <c r="G756" s="65"/>
      <c r="J756" s="65"/>
      <c r="K756" s="65"/>
      <c r="N756" s="65"/>
      <c r="O756" s="65"/>
      <c r="R756" s="65"/>
      <c r="S756" s="65"/>
    </row>
    <row r="757" spans="2:19" ht="15" x14ac:dyDescent="0.25">
      <c r="B757" s="65"/>
      <c r="C757" s="65"/>
      <c r="F757" s="65"/>
      <c r="G757" s="65"/>
      <c r="J757" s="65"/>
      <c r="K757" s="65"/>
      <c r="N757" s="65"/>
      <c r="O757" s="65"/>
      <c r="R757" s="65"/>
      <c r="S757" s="65"/>
    </row>
    <row r="758" spans="2:19" ht="15" x14ac:dyDescent="0.25">
      <c r="B758" s="65"/>
      <c r="C758" s="65"/>
      <c r="F758" s="65"/>
      <c r="G758" s="65"/>
      <c r="J758" s="65"/>
      <c r="K758" s="65"/>
      <c r="N758" s="65"/>
      <c r="O758" s="65"/>
      <c r="R758" s="65"/>
      <c r="S758" s="65"/>
    </row>
    <row r="759" spans="2:19" ht="15" x14ac:dyDescent="0.25">
      <c r="B759" s="65"/>
      <c r="C759" s="65"/>
      <c r="F759" s="65"/>
      <c r="G759" s="65"/>
      <c r="J759" s="65"/>
      <c r="K759" s="65"/>
      <c r="N759" s="65"/>
      <c r="O759" s="65"/>
      <c r="R759" s="65"/>
      <c r="S759" s="65"/>
    </row>
    <row r="760" spans="2:19" ht="15" x14ac:dyDescent="0.25">
      <c r="B760" s="65"/>
      <c r="C760" s="65"/>
      <c r="F760" s="65"/>
      <c r="G760" s="65"/>
      <c r="J760" s="65"/>
      <c r="K760" s="65"/>
      <c r="N760" s="65"/>
      <c r="O760" s="65"/>
      <c r="R760" s="65"/>
      <c r="S760" s="65"/>
    </row>
    <row r="761" spans="2:19" ht="15" x14ac:dyDescent="0.25">
      <c r="B761" s="65"/>
      <c r="C761" s="65"/>
      <c r="F761" s="65"/>
      <c r="G761" s="65"/>
      <c r="J761" s="65"/>
      <c r="K761" s="65"/>
      <c r="N761" s="65"/>
      <c r="O761" s="65"/>
      <c r="R761" s="65"/>
      <c r="S761" s="65"/>
    </row>
    <row r="762" spans="2:19" ht="15" x14ac:dyDescent="0.25">
      <c r="B762" s="65"/>
      <c r="C762" s="65"/>
      <c r="F762" s="65"/>
      <c r="G762" s="65"/>
      <c r="J762" s="65"/>
      <c r="K762" s="65"/>
      <c r="N762" s="65"/>
      <c r="O762" s="65"/>
      <c r="R762" s="65"/>
      <c r="S762" s="65"/>
    </row>
    <row r="763" spans="2:19" ht="15" x14ac:dyDescent="0.25">
      <c r="B763" s="65"/>
      <c r="C763" s="65"/>
      <c r="F763" s="65"/>
      <c r="G763" s="65"/>
      <c r="J763" s="65"/>
      <c r="K763" s="65"/>
      <c r="N763" s="65"/>
      <c r="O763" s="65"/>
      <c r="R763" s="65"/>
      <c r="S763" s="65"/>
    </row>
    <row r="764" spans="2:19" ht="15" x14ac:dyDescent="0.25">
      <c r="B764" s="65"/>
      <c r="C764" s="65"/>
      <c r="F764" s="65"/>
      <c r="G764" s="65"/>
      <c r="J764" s="65"/>
      <c r="K764" s="65"/>
      <c r="N764" s="65"/>
      <c r="O764" s="65"/>
      <c r="R764" s="65"/>
      <c r="S764" s="65"/>
    </row>
    <row r="765" spans="2:19" ht="15" x14ac:dyDescent="0.25">
      <c r="B765" s="65"/>
      <c r="C765" s="65"/>
      <c r="F765" s="65"/>
      <c r="G765" s="65"/>
      <c r="J765" s="65"/>
      <c r="K765" s="65"/>
      <c r="N765" s="65"/>
      <c r="O765" s="65"/>
      <c r="R765" s="65"/>
      <c r="S765" s="65"/>
    </row>
    <row r="766" spans="2:19" ht="15" x14ac:dyDescent="0.25">
      <c r="B766" s="65"/>
      <c r="C766" s="65"/>
      <c r="F766" s="65"/>
      <c r="G766" s="65"/>
      <c r="J766" s="65"/>
      <c r="K766" s="65"/>
      <c r="N766" s="65"/>
      <c r="O766" s="65"/>
      <c r="R766" s="65"/>
      <c r="S766" s="65"/>
    </row>
    <row r="767" spans="2:19" ht="15" x14ac:dyDescent="0.25">
      <c r="B767" s="65"/>
      <c r="C767" s="65"/>
      <c r="F767" s="65"/>
      <c r="G767" s="65"/>
      <c r="J767" s="65"/>
      <c r="K767" s="65"/>
      <c r="N767" s="65"/>
      <c r="O767" s="65"/>
      <c r="R767" s="65"/>
      <c r="S767" s="65"/>
    </row>
    <row r="768" spans="2:19" ht="15" x14ac:dyDescent="0.25">
      <c r="B768" s="65"/>
      <c r="C768" s="65"/>
      <c r="F768" s="65"/>
      <c r="G768" s="65"/>
      <c r="J768" s="65"/>
      <c r="K768" s="65"/>
      <c r="N768" s="65"/>
      <c r="O768" s="65"/>
      <c r="R768" s="65"/>
      <c r="S768" s="65"/>
    </row>
    <row r="769" spans="2:19" ht="15" x14ac:dyDescent="0.25">
      <c r="B769" s="65"/>
      <c r="C769" s="65"/>
      <c r="F769" s="65"/>
      <c r="G769" s="65"/>
      <c r="J769" s="65"/>
      <c r="K769" s="65"/>
      <c r="N769" s="65"/>
      <c r="O769" s="65"/>
      <c r="R769" s="65"/>
      <c r="S769" s="65"/>
    </row>
    <row r="770" spans="2:19" ht="15" x14ac:dyDescent="0.25">
      <c r="B770" s="65"/>
      <c r="C770" s="65"/>
      <c r="F770" s="65"/>
      <c r="G770" s="65"/>
      <c r="J770" s="65"/>
      <c r="K770" s="65"/>
      <c r="N770" s="65"/>
      <c r="O770" s="65"/>
      <c r="R770" s="65"/>
      <c r="S770" s="65"/>
    </row>
    <row r="771" spans="2:19" ht="15" x14ac:dyDescent="0.25">
      <c r="B771" s="65"/>
      <c r="C771" s="65"/>
      <c r="F771" s="65"/>
      <c r="G771" s="65"/>
      <c r="J771" s="65"/>
      <c r="K771" s="65"/>
      <c r="N771" s="65"/>
      <c r="O771" s="65"/>
      <c r="R771" s="65"/>
      <c r="S771" s="65"/>
    </row>
    <row r="772" spans="2:19" ht="15" x14ac:dyDescent="0.25">
      <c r="B772" s="65"/>
      <c r="C772" s="65"/>
      <c r="F772" s="65"/>
      <c r="G772" s="65"/>
      <c r="J772" s="65"/>
      <c r="K772" s="65"/>
      <c r="N772" s="65"/>
      <c r="O772" s="65"/>
      <c r="R772" s="65"/>
      <c r="S772" s="65"/>
    </row>
    <row r="773" spans="2:19" ht="15" x14ac:dyDescent="0.25">
      <c r="B773" s="65"/>
      <c r="C773" s="65"/>
      <c r="F773" s="65"/>
      <c r="G773" s="65"/>
      <c r="J773" s="65"/>
      <c r="K773" s="65"/>
      <c r="N773" s="65"/>
      <c r="O773" s="65"/>
      <c r="R773" s="65"/>
      <c r="S773" s="65"/>
    </row>
    <row r="774" spans="2:19" ht="15" x14ac:dyDescent="0.25">
      <c r="B774" s="65"/>
      <c r="C774" s="65"/>
      <c r="F774" s="65"/>
      <c r="G774" s="65"/>
      <c r="J774" s="65"/>
      <c r="K774" s="65"/>
      <c r="N774" s="65"/>
      <c r="O774" s="65"/>
      <c r="R774" s="65"/>
      <c r="S774" s="65"/>
    </row>
    <row r="775" spans="2:19" ht="15" x14ac:dyDescent="0.25">
      <c r="B775" s="65"/>
      <c r="C775" s="65"/>
      <c r="F775" s="65"/>
      <c r="G775" s="65"/>
      <c r="J775" s="65"/>
      <c r="K775" s="65"/>
      <c r="N775" s="65"/>
      <c r="O775" s="65"/>
      <c r="R775" s="65"/>
      <c r="S775" s="65"/>
    </row>
    <row r="776" spans="2:19" ht="15" x14ac:dyDescent="0.25">
      <c r="B776" s="65"/>
      <c r="C776" s="65"/>
      <c r="F776" s="65"/>
      <c r="G776" s="65"/>
      <c r="J776" s="65"/>
      <c r="K776" s="65"/>
      <c r="N776" s="65"/>
      <c r="O776" s="65"/>
      <c r="R776" s="65"/>
      <c r="S776" s="65"/>
    </row>
    <row r="777" spans="2:19" ht="15" x14ac:dyDescent="0.25">
      <c r="B777" s="65"/>
      <c r="C777" s="65"/>
      <c r="F777" s="65"/>
      <c r="G777" s="65"/>
      <c r="J777" s="65"/>
      <c r="K777" s="65"/>
      <c r="N777" s="65"/>
      <c r="O777" s="65"/>
      <c r="R777" s="65"/>
      <c r="S777" s="65"/>
    </row>
    <row r="778" spans="2:19" ht="15" x14ac:dyDescent="0.25">
      <c r="B778" s="65"/>
      <c r="C778" s="65"/>
      <c r="F778" s="65"/>
      <c r="G778" s="65"/>
      <c r="J778" s="65"/>
      <c r="K778" s="65"/>
      <c r="N778" s="65"/>
      <c r="O778" s="65"/>
      <c r="R778" s="65"/>
      <c r="S778" s="65"/>
    </row>
    <row r="779" spans="2:19" ht="15" x14ac:dyDescent="0.25">
      <c r="B779" s="65"/>
      <c r="C779" s="65"/>
      <c r="F779" s="65"/>
      <c r="G779" s="65"/>
      <c r="J779" s="65"/>
      <c r="K779" s="65"/>
      <c r="N779" s="65"/>
      <c r="O779" s="65"/>
      <c r="R779" s="65"/>
      <c r="S779" s="65"/>
    </row>
    <row r="780" spans="2:19" ht="15" x14ac:dyDescent="0.25">
      <c r="B780" s="65"/>
      <c r="C780" s="65"/>
      <c r="F780" s="65"/>
      <c r="G780" s="65"/>
      <c r="J780" s="65"/>
      <c r="K780" s="65"/>
      <c r="N780" s="65"/>
      <c r="O780" s="65"/>
      <c r="R780" s="65"/>
      <c r="S780" s="65"/>
    </row>
    <row r="781" spans="2:19" ht="15" x14ac:dyDescent="0.25">
      <c r="B781" s="65"/>
      <c r="C781" s="65"/>
      <c r="F781" s="65"/>
      <c r="G781" s="65"/>
      <c r="J781" s="65"/>
      <c r="K781" s="65"/>
      <c r="N781" s="65"/>
      <c r="O781" s="65"/>
      <c r="R781" s="65"/>
      <c r="S781" s="65"/>
    </row>
    <row r="782" spans="2:19" ht="15" x14ac:dyDescent="0.25">
      <c r="B782" s="65"/>
      <c r="C782" s="65"/>
      <c r="F782" s="65"/>
      <c r="G782" s="65"/>
      <c r="J782" s="65"/>
      <c r="K782" s="65"/>
      <c r="N782" s="65"/>
      <c r="O782" s="65"/>
      <c r="R782" s="65"/>
      <c r="S782" s="65"/>
    </row>
    <row r="783" spans="2:19" ht="15" x14ac:dyDescent="0.25">
      <c r="B783" s="65"/>
      <c r="C783" s="65"/>
      <c r="F783" s="65"/>
      <c r="G783" s="65"/>
      <c r="J783" s="65"/>
      <c r="K783" s="65"/>
      <c r="N783" s="65"/>
      <c r="O783" s="65"/>
      <c r="R783" s="65"/>
      <c r="S783" s="65"/>
    </row>
    <row r="784" spans="2:19" ht="15" x14ac:dyDescent="0.25">
      <c r="B784" s="65"/>
      <c r="C784" s="65"/>
      <c r="F784" s="65"/>
      <c r="G784" s="65"/>
      <c r="J784" s="65"/>
      <c r="K784" s="65"/>
      <c r="N784" s="65"/>
      <c r="O784" s="65"/>
      <c r="R784" s="65"/>
      <c r="S784" s="65"/>
    </row>
    <row r="785" spans="2:19" ht="15" x14ac:dyDescent="0.25">
      <c r="B785" s="65"/>
      <c r="C785" s="65"/>
      <c r="F785" s="65"/>
      <c r="G785" s="65"/>
      <c r="J785" s="65"/>
      <c r="K785" s="65"/>
      <c r="N785" s="65"/>
      <c r="O785" s="65"/>
      <c r="R785" s="65"/>
      <c r="S785" s="65"/>
    </row>
    <row r="786" spans="2:19" ht="15" x14ac:dyDescent="0.25">
      <c r="B786" s="65"/>
      <c r="C786" s="65"/>
      <c r="F786" s="65"/>
      <c r="G786" s="65"/>
      <c r="J786" s="65"/>
      <c r="K786" s="65"/>
      <c r="N786" s="65"/>
      <c r="O786" s="65"/>
      <c r="R786" s="65"/>
      <c r="S786" s="65"/>
    </row>
    <row r="787" spans="2:19" ht="15" x14ac:dyDescent="0.25">
      <c r="B787" s="65"/>
      <c r="C787" s="65"/>
      <c r="F787" s="65"/>
      <c r="G787" s="65"/>
      <c r="J787" s="65"/>
      <c r="K787" s="65"/>
      <c r="N787" s="65"/>
      <c r="O787" s="65"/>
      <c r="R787" s="65"/>
      <c r="S787" s="65"/>
    </row>
    <row r="788" spans="2:19" ht="15" x14ac:dyDescent="0.25">
      <c r="B788" s="65"/>
      <c r="C788" s="65"/>
      <c r="F788" s="65"/>
      <c r="G788" s="65"/>
      <c r="J788" s="65"/>
      <c r="K788" s="65"/>
      <c r="N788" s="65"/>
      <c r="O788" s="65"/>
      <c r="R788" s="65"/>
      <c r="S788" s="65"/>
    </row>
    <row r="789" spans="2:19" ht="15" x14ac:dyDescent="0.25">
      <c r="B789" s="65"/>
      <c r="C789" s="65"/>
      <c r="F789" s="65"/>
      <c r="G789" s="65"/>
      <c r="J789" s="65"/>
      <c r="K789" s="65"/>
      <c r="N789" s="65"/>
      <c r="O789" s="65"/>
      <c r="R789" s="65"/>
      <c r="S789" s="65"/>
    </row>
    <row r="790" spans="2:19" ht="15" x14ac:dyDescent="0.25">
      <c r="B790" s="65"/>
      <c r="C790" s="65"/>
      <c r="F790" s="65"/>
      <c r="G790" s="65"/>
      <c r="J790" s="65"/>
      <c r="K790" s="65"/>
      <c r="N790" s="65"/>
      <c r="O790" s="65"/>
      <c r="R790" s="65"/>
      <c r="S790" s="65"/>
    </row>
    <row r="791" spans="2:19" ht="15" x14ac:dyDescent="0.25">
      <c r="B791" s="65"/>
      <c r="C791" s="65"/>
      <c r="F791" s="65"/>
      <c r="G791" s="65"/>
      <c r="J791" s="65"/>
      <c r="K791" s="65"/>
      <c r="N791" s="65"/>
      <c r="O791" s="65"/>
      <c r="R791" s="65"/>
      <c r="S791" s="65"/>
    </row>
    <row r="792" spans="2:19" ht="15" x14ac:dyDescent="0.25">
      <c r="B792" s="65"/>
      <c r="C792" s="65"/>
      <c r="F792" s="65"/>
      <c r="G792" s="65"/>
      <c r="J792" s="65"/>
      <c r="K792" s="65"/>
      <c r="N792" s="65"/>
      <c r="O792" s="65"/>
      <c r="R792" s="65"/>
      <c r="S792" s="65"/>
    </row>
    <row r="793" spans="2:19" ht="15" x14ac:dyDescent="0.25">
      <c r="B793" s="65"/>
      <c r="C793" s="65"/>
      <c r="F793" s="65"/>
      <c r="G793" s="65"/>
      <c r="J793" s="65"/>
      <c r="K793" s="65"/>
      <c r="N793" s="65"/>
      <c r="O793" s="65"/>
      <c r="R793" s="65"/>
      <c r="S793" s="65"/>
    </row>
    <row r="794" spans="2:19" ht="15" x14ac:dyDescent="0.25">
      <c r="B794" s="65"/>
      <c r="C794" s="65"/>
      <c r="F794" s="65"/>
      <c r="G794" s="65"/>
      <c r="J794" s="65"/>
      <c r="K794" s="65"/>
      <c r="N794" s="65"/>
      <c r="O794" s="65"/>
      <c r="R794" s="65"/>
      <c r="S794" s="65"/>
    </row>
    <row r="795" spans="2:19" ht="15" x14ac:dyDescent="0.25">
      <c r="B795" s="65"/>
      <c r="C795" s="65"/>
      <c r="F795" s="65"/>
      <c r="G795" s="65"/>
      <c r="J795" s="65"/>
      <c r="K795" s="65"/>
      <c r="N795" s="65"/>
      <c r="O795" s="65"/>
      <c r="R795" s="65"/>
      <c r="S795" s="65"/>
    </row>
    <row r="796" spans="2:19" ht="15" x14ac:dyDescent="0.25">
      <c r="B796" s="65"/>
      <c r="C796" s="65"/>
      <c r="F796" s="65"/>
      <c r="G796" s="65"/>
      <c r="J796" s="65"/>
      <c r="K796" s="65"/>
      <c r="N796" s="65"/>
      <c r="O796" s="65"/>
      <c r="R796" s="65"/>
      <c r="S796" s="65"/>
    </row>
    <row r="797" spans="2:19" ht="15" x14ac:dyDescent="0.25">
      <c r="B797" s="65"/>
      <c r="C797" s="65"/>
      <c r="F797" s="65"/>
      <c r="G797" s="65"/>
      <c r="J797" s="65"/>
      <c r="K797" s="65"/>
      <c r="N797" s="65"/>
      <c r="O797" s="65"/>
      <c r="R797" s="65"/>
      <c r="S797" s="65"/>
    </row>
    <row r="798" spans="2:19" ht="15" x14ac:dyDescent="0.25">
      <c r="B798" s="65"/>
      <c r="C798" s="65"/>
      <c r="F798" s="65"/>
      <c r="G798" s="65"/>
      <c r="J798" s="65"/>
      <c r="K798" s="65"/>
      <c r="N798" s="65"/>
      <c r="O798" s="65"/>
      <c r="R798" s="65"/>
      <c r="S798" s="65"/>
    </row>
    <row r="799" spans="2:19" ht="15" x14ac:dyDescent="0.25">
      <c r="B799" s="65"/>
      <c r="C799" s="65"/>
      <c r="F799" s="65"/>
      <c r="G799" s="65"/>
      <c r="J799" s="65"/>
      <c r="K799" s="65"/>
      <c r="N799" s="65"/>
      <c r="O799" s="65"/>
      <c r="R799" s="65"/>
      <c r="S799" s="65"/>
    </row>
    <row r="800" spans="2:19" ht="15" x14ac:dyDescent="0.25">
      <c r="B800" s="65"/>
      <c r="C800" s="65"/>
      <c r="F800" s="65"/>
      <c r="G800" s="65"/>
      <c r="J800" s="65"/>
      <c r="K800" s="65"/>
      <c r="N800" s="65"/>
      <c r="O800" s="65"/>
      <c r="R800" s="65"/>
      <c r="S800" s="65"/>
    </row>
    <row r="801" spans="2:19" ht="15" x14ac:dyDescent="0.25">
      <c r="B801" s="65"/>
      <c r="C801" s="65"/>
      <c r="F801" s="65"/>
      <c r="G801" s="65"/>
      <c r="J801" s="65"/>
      <c r="K801" s="65"/>
      <c r="N801" s="65"/>
      <c r="O801" s="65"/>
      <c r="R801" s="65"/>
      <c r="S801" s="65"/>
    </row>
    <row r="802" spans="2:19" ht="15" x14ac:dyDescent="0.25">
      <c r="B802" s="65"/>
      <c r="C802" s="65"/>
      <c r="F802" s="65"/>
      <c r="G802" s="65"/>
      <c r="J802" s="65"/>
      <c r="K802" s="65"/>
      <c r="N802" s="65"/>
      <c r="O802" s="65"/>
      <c r="R802" s="65"/>
      <c r="S802" s="65"/>
    </row>
    <row r="803" spans="2:19" ht="15" x14ac:dyDescent="0.25">
      <c r="B803" s="65"/>
      <c r="C803" s="65"/>
      <c r="F803" s="65"/>
      <c r="G803" s="65"/>
      <c r="J803" s="65"/>
      <c r="K803" s="65"/>
      <c r="N803" s="65"/>
      <c r="O803" s="65"/>
      <c r="R803" s="65"/>
      <c r="S803" s="65"/>
    </row>
    <row r="804" spans="2:19" ht="15" x14ac:dyDescent="0.25">
      <c r="B804" s="65"/>
      <c r="C804" s="65"/>
      <c r="F804" s="65"/>
      <c r="G804" s="65"/>
      <c r="J804" s="65"/>
      <c r="K804" s="65"/>
      <c r="N804" s="65"/>
      <c r="O804" s="65"/>
      <c r="R804" s="65"/>
      <c r="S804" s="65"/>
    </row>
    <row r="805" spans="2:19" ht="15" x14ac:dyDescent="0.25">
      <c r="B805" s="65"/>
      <c r="C805" s="65"/>
      <c r="F805" s="65"/>
      <c r="G805" s="65"/>
      <c r="J805" s="65"/>
      <c r="K805" s="65"/>
      <c r="N805" s="65"/>
      <c r="O805" s="65"/>
      <c r="R805" s="65"/>
      <c r="S805" s="65"/>
    </row>
    <row r="806" spans="2:19" ht="15" x14ac:dyDescent="0.25">
      <c r="B806" s="65"/>
      <c r="C806" s="65"/>
      <c r="F806" s="65"/>
      <c r="G806" s="65"/>
      <c r="J806" s="65"/>
      <c r="K806" s="65"/>
      <c r="N806" s="65"/>
      <c r="O806" s="65"/>
      <c r="R806" s="65"/>
      <c r="S806" s="65"/>
    </row>
    <row r="807" spans="2:19" ht="15" x14ac:dyDescent="0.25">
      <c r="B807" s="65"/>
      <c r="C807" s="65"/>
      <c r="F807" s="65"/>
      <c r="G807" s="65"/>
      <c r="J807" s="65"/>
      <c r="K807" s="65"/>
      <c r="N807" s="65"/>
      <c r="O807" s="65"/>
      <c r="R807" s="65"/>
      <c r="S807" s="65"/>
    </row>
    <row r="808" spans="2:19" ht="15" x14ac:dyDescent="0.25">
      <c r="B808" s="65"/>
      <c r="C808" s="65"/>
      <c r="F808" s="65"/>
      <c r="G808" s="65"/>
      <c r="J808" s="65"/>
      <c r="K808" s="65"/>
      <c r="N808" s="65"/>
      <c r="O808" s="65"/>
      <c r="R808" s="65"/>
      <c r="S808" s="65"/>
    </row>
    <row r="809" spans="2:19" ht="15" x14ac:dyDescent="0.25">
      <c r="B809" s="65"/>
      <c r="C809" s="65"/>
      <c r="F809" s="65"/>
      <c r="G809" s="65"/>
      <c r="J809" s="65"/>
      <c r="K809" s="65"/>
      <c r="N809" s="65"/>
      <c r="O809" s="65"/>
      <c r="R809" s="65"/>
      <c r="S809" s="65"/>
    </row>
    <row r="810" spans="2:19" ht="15" x14ac:dyDescent="0.25">
      <c r="B810" s="65"/>
      <c r="C810" s="65"/>
      <c r="F810" s="65"/>
      <c r="G810" s="65"/>
      <c r="J810" s="65"/>
      <c r="K810" s="65"/>
      <c r="N810" s="65"/>
      <c r="O810" s="65"/>
      <c r="R810" s="65"/>
      <c r="S810" s="65"/>
    </row>
    <row r="811" spans="2:19" ht="15" x14ac:dyDescent="0.25">
      <c r="B811" s="65"/>
      <c r="C811" s="65"/>
      <c r="F811" s="65"/>
      <c r="G811" s="65"/>
      <c r="J811" s="65"/>
      <c r="K811" s="65"/>
      <c r="N811" s="65"/>
      <c r="O811" s="65"/>
      <c r="R811" s="65"/>
      <c r="S811" s="65"/>
    </row>
    <row r="812" spans="2:19" ht="15" x14ac:dyDescent="0.25">
      <c r="B812" s="65"/>
      <c r="C812" s="65"/>
      <c r="F812" s="65"/>
      <c r="G812" s="65"/>
      <c r="J812" s="65"/>
      <c r="K812" s="65"/>
      <c r="N812" s="65"/>
      <c r="O812" s="65"/>
      <c r="R812" s="65"/>
      <c r="S812" s="65"/>
    </row>
    <row r="813" spans="2:19" ht="15" x14ac:dyDescent="0.25">
      <c r="B813" s="65"/>
      <c r="C813" s="65"/>
      <c r="F813" s="65"/>
      <c r="G813" s="65"/>
      <c r="J813" s="65"/>
      <c r="K813" s="65"/>
      <c r="N813" s="65"/>
      <c r="O813" s="65"/>
      <c r="R813" s="65"/>
      <c r="S813" s="65"/>
    </row>
    <row r="814" spans="2:19" ht="15" x14ac:dyDescent="0.25">
      <c r="B814" s="65"/>
      <c r="C814" s="65"/>
      <c r="F814" s="65"/>
      <c r="G814" s="65"/>
      <c r="J814" s="65"/>
      <c r="K814" s="65"/>
      <c r="N814" s="65"/>
      <c r="O814" s="65"/>
      <c r="R814" s="65"/>
      <c r="S814" s="65"/>
    </row>
    <row r="815" spans="2:19" ht="15" x14ac:dyDescent="0.25">
      <c r="B815" s="65"/>
      <c r="C815" s="65"/>
      <c r="F815" s="65"/>
      <c r="G815" s="65"/>
      <c r="J815" s="65"/>
      <c r="K815" s="65"/>
      <c r="N815" s="65"/>
      <c r="O815" s="65"/>
      <c r="R815" s="65"/>
      <c r="S815" s="65"/>
    </row>
    <row r="816" spans="2:19" ht="15" x14ac:dyDescent="0.25">
      <c r="B816" s="65"/>
      <c r="C816" s="65"/>
      <c r="F816" s="65"/>
      <c r="G816" s="65"/>
      <c r="J816" s="65"/>
      <c r="K816" s="65"/>
      <c r="N816" s="65"/>
      <c r="O816" s="65"/>
      <c r="R816" s="65"/>
      <c r="S816" s="65"/>
    </row>
    <row r="817" spans="2:19" ht="15" x14ac:dyDescent="0.25">
      <c r="B817" s="65"/>
      <c r="C817" s="65"/>
      <c r="F817" s="65"/>
      <c r="G817" s="65"/>
      <c r="J817" s="65"/>
      <c r="K817" s="65"/>
      <c r="N817" s="65"/>
      <c r="O817" s="65"/>
      <c r="R817" s="65"/>
      <c r="S817" s="65"/>
    </row>
    <row r="818" spans="2:19" ht="15" x14ac:dyDescent="0.25">
      <c r="B818" s="65"/>
      <c r="C818" s="65"/>
      <c r="F818" s="65"/>
      <c r="G818" s="65"/>
      <c r="J818" s="65"/>
      <c r="K818" s="65"/>
      <c r="N818" s="65"/>
      <c r="O818" s="65"/>
      <c r="R818" s="65"/>
      <c r="S818" s="65"/>
    </row>
    <row r="819" spans="2:19" ht="15" x14ac:dyDescent="0.25">
      <c r="B819" s="65"/>
      <c r="C819" s="65"/>
      <c r="F819" s="65"/>
      <c r="G819" s="65"/>
      <c r="J819" s="65"/>
      <c r="K819" s="65"/>
      <c r="N819" s="65"/>
      <c r="O819" s="65"/>
      <c r="R819" s="65"/>
      <c r="S819" s="65"/>
    </row>
    <row r="820" spans="2:19" ht="15" x14ac:dyDescent="0.25">
      <c r="B820" s="65"/>
      <c r="C820" s="65"/>
      <c r="F820" s="65"/>
      <c r="G820" s="65"/>
      <c r="J820" s="65"/>
      <c r="K820" s="65"/>
      <c r="N820" s="65"/>
      <c r="O820" s="65"/>
      <c r="R820" s="65"/>
      <c r="S820" s="65"/>
    </row>
    <row r="821" spans="2:19" ht="15" x14ac:dyDescent="0.25">
      <c r="B821" s="65"/>
      <c r="C821" s="65"/>
      <c r="F821" s="65"/>
      <c r="G821" s="65"/>
      <c r="J821" s="65"/>
      <c r="K821" s="65"/>
      <c r="N821" s="65"/>
      <c r="O821" s="65"/>
      <c r="R821" s="65"/>
      <c r="S821" s="65"/>
    </row>
    <row r="822" spans="2:19" ht="15" x14ac:dyDescent="0.25">
      <c r="B822" s="65"/>
      <c r="C822" s="65"/>
      <c r="F822" s="65"/>
      <c r="G822" s="65"/>
      <c r="J822" s="65"/>
      <c r="K822" s="65"/>
      <c r="N822" s="65"/>
      <c r="O822" s="65"/>
      <c r="R822" s="65"/>
      <c r="S822" s="65"/>
    </row>
    <row r="823" spans="2:19" ht="15" x14ac:dyDescent="0.25">
      <c r="B823" s="65"/>
      <c r="C823" s="65"/>
      <c r="F823" s="65"/>
      <c r="G823" s="65"/>
      <c r="J823" s="65"/>
      <c r="K823" s="65"/>
      <c r="N823" s="65"/>
      <c r="O823" s="65"/>
      <c r="R823" s="65"/>
      <c r="S823" s="65"/>
    </row>
    <row r="824" spans="2:19" ht="15" x14ac:dyDescent="0.25">
      <c r="B824" s="65"/>
      <c r="C824" s="65"/>
      <c r="F824" s="65"/>
      <c r="G824" s="65"/>
      <c r="J824" s="65"/>
      <c r="K824" s="65"/>
      <c r="N824" s="65"/>
      <c r="O824" s="65"/>
      <c r="R824" s="65"/>
      <c r="S824" s="65"/>
    </row>
    <row r="825" spans="2:19" ht="15" x14ac:dyDescent="0.25">
      <c r="B825" s="65"/>
      <c r="C825" s="65"/>
      <c r="F825" s="65"/>
      <c r="G825" s="65"/>
      <c r="J825" s="65"/>
      <c r="K825" s="65"/>
      <c r="N825" s="65"/>
      <c r="O825" s="65"/>
      <c r="R825" s="65"/>
      <c r="S825" s="65"/>
    </row>
    <row r="826" spans="2:19" ht="15" x14ac:dyDescent="0.25">
      <c r="B826" s="65"/>
      <c r="C826" s="65"/>
      <c r="F826" s="65"/>
      <c r="G826" s="65"/>
      <c r="J826" s="65"/>
      <c r="K826" s="65"/>
      <c r="N826" s="65"/>
      <c r="O826" s="65"/>
      <c r="R826" s="65"/>
      <c r="S826" s="65"/>
    </row>
    <row r="827" spans="2:19" ht="15" x14ac:dyDescent="0.25">
      <c r="B827" s="65"/>
      <c r="C827" s="65"/>
      <c r="F827" s="65"/>
      <c r="G827" s="65"/>
      <c r="J827" s="65"/>
      <c r="K827" s="65"/>
      <c r="N827" s="65"/>
      <c r="O827" s="65"/>
      <c r="R827" s="65"/>
      <c r="S827" s="65"/>
    </row>
    <row r="828" spans="2:19" ht="15" x14ac:dyDescent="0.25">
      <c r="B828" s="65"/>
      <c r="C828" s="65"/>
      <c r="F828" s="65"/>
      <c r="G828" s="65"/>
      <c r="J828" s="65"/>
      <c r="K828" s="65"/>
      <c r="N828" s="65"/>
      <c r="O828" s="65"/>
      <c r="R828" s="65"/>
      <c r="S828" s="65"/>
    </row>
    <row r="829" spans="2:19" ht="15" x14ac:dyDescent="0.25">
      <c r="B829" s="65"/>
      <c r="C829" s="65"/>
      <c r="F829" s="65"/>
      <c r="G829" s="65"/>
      <c r="J829" s="65"/>
      <c r="K829" s="65"/>
      <c r="N829" s="65"/>
      <c r="O829" s="65"/>
      <c r="R829" s="65"/>
      <c r="S829" s="65"/>
    </row>
    <row r="830" spans="2:19" ht="15" x14ac:dyDescent="0.25">
      <c r="B830" s="65"/>
      <c r="C830" s="65"/>
      <c r="F830" s="65"/>
      <c r="G830" s="65"/>
      <c r="J830" s="65"/>
      <c r="K830" s="65"/>
      <c r="N830" s="65"/>
      <c r="O830" s="65"/>
      <c r="R830" s="65"/>
      <c r="S830" s="65"/>
    </row>
    <row r="831" spans="2:19" ht="15" x14ac:dyDescent="0.25">
      <c r="B831" s="65"/>
      <c r="C831" s="65"/>
      <c r="F831" s="65"/>
      <c r="G831" s="65"/>
      <c r="J831" s="65"/>
      <c r="K831" s="65"/>
      <c r="N831" s="65"/>
      <c r="O831" s="65"/>
      <c r="R831" s="65"/>
      <c r="S831" s="65"/>
    </row>
    <row r="832" spans="2:19" ht="15" x14ac:dyDescent="0.25">
      <c r="B832" s="65"/>
      <c r="C832" s="65"/>
      <c r="F832" s="65"/>
      <c r="G832" s="65"/>
      <c r="J832" s="65"/>
      <c r="K832" s="65"/>
      <c r="N832" s="65"/>
      <c r="O832" s="65"/>
      <c r="R832" s="65"/>
      <c r="S832" s="65"/>
    </row>
    <row r="833" spans="2:19" ht="15" x14ac:dyDescent="0.25">
      <c r="B833" s="65"/>
      <c r="C833" s="65"/>
      <c r="F833" s="65"/>
      <c r="G833" s="65"/>
      <c r="J833" s="65"/>
      <c r="K833" s="65"/>
      <c r="N833" s="65"/>
      <c r="O833" s="65"/>
      <c r="R833" s="65"/>
      <c r="S833" s="65"/>
    </row>
    <row r="834" spans="2:19" ht="15" x14ac:dyDescent="0.25">
      <c r="B834" s="65"/>
      <c r="C834" s="65"/>
      <c r="F834" s="65"/>
      <c r="G834" s="65"/>
      <c r="J834" s="65"/>
      <c r="K834" s="65"/>
      <c r="N834" s="65"/>
      <c r="O834" s="65"/>
      <c r="R834" s="65"/>
      <c r="S834" s="65"/>
    </row>
    <row r="835" spans="2:19" ht="15" x14ac:dyDescent="0.25">
      <c r="B835" s="65"/>
      <c r="C835" s="65"/>
      <c r="F835" s="65"/>
      <c r="G835" s="65"/>
      <c r="J835" s="65"/>
      <c r="K835" s="65"/>
      <c r="N835" s="65"/>
      <c r="O835" s="65"/>
      <c r="R835" s="65"/>
      <c r="S835" s="65"/>
    </row>
    <row r="836" spans="2:19" ht="15" x14ac:dyDescent="0.25">
      <c r="B836" s="65"/>
      <c r="C836" s="65"/>
      <c r="F836" s="65"/>
      <c r="G836" s="65"/>
      <c r="J836" s="65"/>
      <c r="K836" s="65"/>
      <c r="N836" s="65"/>
      <c r="O836" s="65"/>
      <c r="R836" s="65"/>
      <c r="S836" s="65"/>
    </row>
    <row r="837" spans="2:19" ht="15" x14ac:dyDescent="0.25">
      <c r="B837" s="65"/>
      <c r="C837" s="65"/>
      <c r="F837" s="65"/>
      <c r="G837" s="65"/>
      <c r="J837" s="65"/>
      <c r="K837" s="65"/>
      <c r="N837" s="65"/>
      <c r="O837" s="65"/>
      <c r="R837" s="65"/>
      <c r="S837" s="65"/>
    </row>
    <row r="838" spans="2:19" ht="15" x14ac:dyDescent="0.25">
      <c r="B838" s="65"/>
      <c r="C838" s="65"/>
      <c r="F838" s="65"/>
      <c r="G838" s="65"/>
      <c r="J838" s="65"/>
      <c r="K838" s="65"/>
      <c r="N838" s="65"/>
      <c r="O838" s="65"/>
      <c r="R838" s="65"/>
      <c r="S838" s="65"/>
    </row>
    <row r="839" spans="2:19" ht="15" x14ac:dyDescent="0.25">
      <c r="B839" s="65"/>
      <c r="C839" s="65"/>
      <c r="F839" s="65"/>
      <c r="G839" s="65"/>
      <c r="J839" s="65"/>
      <c r="K839" s="65"/>
      <c r="N839" s="65"/>
      <c r="O839" s="65"/>
      <c r="R839" s="65"/>
      <c r="S839" s="65"/>
    </row>
    <row r="840" spans="2:19" ht="15" x14ac:dyDescent="0.25">
      <c r="B840" s="65"/>
      <c r="C840" s="65"/>
      <c r="F840" s="65"/>
      <c r="G840" s="65"/>
      <c r="J840" s="65"/>
      <c r="K840" s="65"/>
      <c r="N840" s="65"/>
      <c r="O840" s="65"/>
      <c r="R840" s="65"/>
      <c r="S840" s="65"/>
    </row>
    <row r="841" spans="2:19" ht="15" x14ac:dyDescent="0.25">
      <c r="B841" s="65"/>
      <c r="C841" s="65"/>
      <c r="F841" s="65"/>
      <c r="G841" s="65"/>
      <c r="J841" s="65"/>
      <c r="K841" s="65"/>
      <c r="N841" s="65"/>
      <c r="O841" s="65"/>
      <c r="R841" s="65"/>
      <c r="S841" s="65"/>
    </row>
    <row r="842" spans="2:19" ht="15" x14ac:dyDescent="0.25">
      <c r="B842" s="65"/>
      <c r="C842" s="65"/>
      <c r="F842" s="65"/>
      <c r="G842" s="65"/>
      <c r="J842" s="65"/>
      <c r="K842" s="65"/>
      <c r="N842" s="65"/>
      <c r="O842" s="65"/>
      <c r="R842" s="65"/>
      <c r="S842" s="65"/>
    </row>
    <row r="843" spans="2:19" ht="15" x14ac:dyDescent="0.25">
      <c r="B843" s="65"/>
      <c r="C843" s="65"/>
      <c r="F843" s="65"/>
      <c r="G843" s="65"/>
      <c r="J843" s="65"/>
      <c r="K843" s="65"/>
      <c r="N843" s="65"/>
      <c r="O843" s="65"/>
      <c r="R843" s="65"/>
      <c r="S843" s="65"/>
    </row>
    <row r="844" spans="2:19" ht="15" x14ac:dyDescent="0.25">
      <c r="B844" s="65"/>
      <c r="C844" s="65"/>
      <c r="F844" s="65"/>
      <c r="G844" s="65"/>
      <c r="J844" s="65"/>
      <c r="K844" s="65"/>
      <c r="N844" s="65"/>
      <c r="O844" s="65"/>
      <c r="R844" s="65"/>
      <c r="S844" s="65"/>
    </row>
    <row r="845" spans="2:19" ht="15" x14ac:dyDescent="0.25">
      <c r="B845" s="65"/>
      <c r="C845" s="65"/>
      <c r="F845" s="65"/>
      <c r="G845" s="65"/>
      <c r="J845" s="65"/>
      <c r="K845" s="65"/>
      <c r="N845" s="65"/>
      <c r="O845" s="65"/>
      <c r="R845" s="65"/>
      <c r="S845" s="65"/>
    </row>
    <row r="846" spans="2:19" ht="15" x14ac:dyDescent="0.25">
      <c r="B846" s="65"/>
      <c r="C846" s="65"/>
      <c r="F846" s="65"/>
      <c r="G846" s="65"/>
      <c r="J846" s="65"/>
      <c r="K846" s="65"/>
      <c r="N846" s="65"/>
      <c r="O846" s="65"/>
      <c r="R846" s="65"/>
      <c r="S846" s="65"/>
    </row>
    <row r="847" spans="2:19" ht="15" x14ac:dyDescent="0.25">
      <c r="B847" s="65"/>
      <c r="C847" s="65"/>
      <c r="F847" s="65"/>
      <c r="G847" s="65"/>
      <c r="J847" s="65"/>
      <c r="K847" s="65"/>
      <c r="N847" s="65"/>
      <c r="O847" s="65"/>
      <c r="R847" s="65"/>
      <c r="S847" s="65"/>
    </row>
    <row r="848" spans="2:19" ht="15" x14ac:dyDescent="0.25">
      <c r="B848" s="65"/>
      <c r="C848" s="65"/>
      <c r="F848" s="65"/>
      <c r="G848" s="65"/>
      <c r="J848" s="65"/>
      <c r="K848" s="65"/>
      <c r="N848" s="65"/>
      <c r="O848" s="65"/>
      <c r="R848" s="65"/>
      <c r="S848" s="65"/>
    </row>
    <row r="849" spans="2:19" ht="15" x14ac:dyDescent="0.25">
      <c r="B849" s="65"/>
      <c r="C849" s="65"/>
      <c r="F849" s="65"/>
      <c r="G849" s="65"/>
      <c r="J849" s="65"/>
      <c r="K849" s="65"/>
      <c r="N849" s="65"/>
      <c r="O849" s="65"/>
      <c r="R849" s="65"/>
      <c r="S849" s="65"/>
    </row>
    <row r="850" spans="2:19" ht="15" x14ac:dyDescent="0.25">
      <c r="B850" s="65"/>
      <c r="C850" s="65"/>
      <c r="F850" s="65"/>
      <c r="G850" s="65"/>
      <c r="J850" s="65"/>
      <c r="K850" s="65"/>
      <c r="N850" s="65"/>
      <c r="O850" s="65"/>
      <c r="R850" s="65"/>
      <c r="S850" s="65"/>
    </row>
    <row r="851" spans="2:19" ht="15" x14ac:dyDescent="0.25">
      <c r="B851" s="65"/>
      <c r="C851" s="65"/>
      <c r="F851" s="65"/>
      <c r="G851" s="65"/>
      <c r="J851" s="65"/>
      <c r="K851" s="65"/>
      <c r="N851" s="65"/>
      <c r="O851" s="65"/>
      <c r="R851" s="65"/>
      <c r="S851" s="65"/>
    </row>
    <row r="852" spans="2:19" ht="15" x14ac:dyDescent="0.25">
      <c r="B852" s="65"/>
      <c r="C852" s="65"/>
      <c r="F852" s="65"/>
      <c r="G852" s="65"/>
      <c r="J852" s="65"/>
      <c r="K852" s="65"/>
      <c r="N852" s="65"/>
      <c r="O852" s="65"/>
      <c r="R852" s="65"/>
      <c r="S852" s="65"/>
    </row>
    <row r="853" spans="2:19" ht="15" x14ac:dyDescent="0.25">
      <c r="B853" s="65"/>
      <c r="C853" s="65"/>
      <c r="F853" s="65"/>
      <c r="G853" s="65"/>
      <c r="J853" s="65"/>
      <c r="K853" s="65"/>
      <c r="N853" s="65"/>
      <c r="O853" s="65"/>
      <c r="R853" s="65"/>
      <c r="S853" s="65"/>
    </row>
    <row r="854" spans="2:19" ht="15" x14ac:dyDescent="0.25">
      <c r="B854" s="65"/>
      <c r="C854" s="65"/>
      <c r="F854" s="65"/>
      <c r="G854" s="65"/>
      <c r="J854" s="65"/>
      <c r="K854" s="65"/>
      <c r="N854" s="65"/>
      <c r="O854" s="65"/>
      <c r="R854" s="65"/>
      <c r="S854" s="65"/>
    </row>
    <row r="855" spans="2:19" ht="15" x14ac:dyDescent="0.25">
      <c r="B855" s="65"/>
      <c r="C855" s="65"/>
      <c r="F855" s="65"/>
      <c r="G855" s="65"/>
      <c r="J855" s="65"/>
      <c r="K855" s="65"/>
      <c r="N855" s="65"/>
      <c r="O855" s="65"/>
      <c r="R855" s="65"/>
      <c r="S855" s="65"/>
    </row>
    <row r="856" spans="2:19" ht="15" x14ac:dyDescent="0.25">
      <c r="B856" s="65"/>
      <c r="C856" s="65"/>
      <c r="F856" s="65"/>
      <c r="G856" s="65"/>
      <c r="J856" s="65"/>
      <c r="K856" s="65"/>
      <c r="N856" s="65"/>
      <c r="O856" s="65"/>
      <c r="R856" s="65"/>
      <c r="S856" s="65"/>
    </row>
    <row r="857" spans="2:19" ht="15" x14ac:dyDescent="0.25">
      <c r="B857" s="65"/>
      <c r="C857" s="65"/>
      <c r="F857" s="65"/>
      <c r="G857" s="65"/>
      <c r="J857" s="65"/>
      <c r="K857" s="65"/>
      <c r="N857" s="65"/>
      <c r="O857" s="65"/>
      <c r="R857" s="65"/>
      <c r="S857" s="65"/>
    </row>
    <row r="858" spans="2:19" ht="15" x14ac:dyDescent="0.25">
      <c r="B858" s="65"/>
      <c r="C858" s="65"/>
      <c r="F858" s="65"/>
      <c r="G858" s="65"/>
      <c r="J858" s="65"/>
      <c r="K858" s="65"/>
      <c r="N858" s="65"/>
      <c r="O858" s="65"/>
      <c r="R858" s="65"/>
      <c r="S858" s="65"/>
    </row>
    <row r="859" spans="2:19" ht="15" x14ac:dyDescent="0.25">
      <c r="B859" s="65"/>
      <c r="C859" s="65"/>
      <c r="F859" s="65"/>
      <c r="G859" s="65"/>
      <c r="J859" s="65"/>
      <c r="K859" s="65"/>
      <c r="N859" s="65"/>
      <c r="O859" s="65"/>
      <c r="R859" s="65"/>
      <c r="S859" s="65"/>
    </row>
    <row r="860" spans="2:19" ht="15" x14ac:dyDescent="0.25">
      <c r="B860" s="65"/>
      <c r="C860" s="65"/>
      <c r="F860" s="65"/>
      <c r="G860" s="65"/>
      <c r="J860" s="65"/>
      <c r="K860" s="65"/>
      <c r="N860" s="65"/>
      <c r="O860" s="65"/>
      <c r="R860" s="65"/>
      <c r="S860" s="65"/>
    </row>
    <row r="861" spans="2:19" ht="15" x14ac:dyDescent="0.25">
      <c r="B861" s="65"/>
      <c r="C861" s="65"/>
      <c r="F861" s="65"/>
      <c r="G861" s="65"/>
      <c r="J861" s="65"/>
      <c r="K861" s="65"/>
      <c r="N861" s="65"/>
      <c r="O861" s="65"/>
      <c r="R861" s="65"/>
      <c r="S861" s="65"/>
    </row>
    <row r="862" spans="2:19" ht="15" x14ac:dyDescent="0.25">
      <c r="B862" s="65"/>
      <c r="C862" s="65"/>
      <c r="F862" s="65"/>
      <c r="G862" s="65"/>
      <c r="J862" s="65"/>
      <c r="K862" s="65"/>
      <c r="N862" s="65"/>
      <c r="O862" s="65"/>
      <c r="R862" s="65"/>
      <c r="S862" s="65"/>
    </row>
    <row r="863" spans="2:19" ht="15" x14ac:dyDescent="0.25">
      <c r="B863" s="65"/>
      <c r="C863" s="65"/>
      <c r="F863" s="65"/>
      <c r="G863" s="65"/>
      <c r="J863" s="65"/>
      <c r="K863" s="65"/>
      <c r="N863" s="65"/>
      <c r="O863" s="65"/>
      <c r="R863" s="65"/>
      <c r="S863" s="65"/>
    </row>
    <row r="864" spans="2:19" ht="15" x14ac:dyDescent="0.25">
      <c r="B864" s="65"/>
      <c r="C864" s="65"/>
      <c r="F864" s="65"/>
      <c r="G864" s="65"/>
      <c r="J864" s="65"/>
      <c r="K864" s="65"/>
      <c r="N864" s="65"/>
      <c r="O864" s="65"/>
      <c r="R864" s="65"/>
      <c r="S864" s="65"/>
    </row>
    <row r="865" spans="2:19" ht="15" x14ac:dyDescent="0.25">
      <c r="B865" s="65"/>
      <c r="C865" s="65"/>
      <c r="F865" s="65"/>
      <c r="G865" s="65"/>
      <c r="J865" s="65"/>
      <c r="K865" s="65"/>
      <c r="N865" s="65"/>
      <c r="O865" s="65"/>
      <c r="R865" s="65"/>
      <c r="S865" s="65"/>
    </row>
    <row r="866" spans="2:19" ht="15" x14ac:dyDescent="0.25">
      <c r="B866" s="65"/>
      <c r="C866" s="65"/>
      <c r="F866" s="65"/>
      <c r="G866" s="65"/>
      <c r="J866" s="65"/>
      <c r="K866" s="65"/>
      <c r="N866" s="65"/>
      <c r="O866" s="65"/>
      <c r="R866" s="65"/>
      <c r="S866" s="65"/>
    </row>
    <row r="867" spans="2:19" ht="15" x14ac:dyDescent="0.25">
      <c r="B867" s="65"/>
      <c r="C867" s="65"/>
      <c r="F867" s="65"/>
      <c r="G867" s="65"/>
      <c r="J867" s="65"/>
      <c r="K867" s="65"/>
      <c r="N867" s="65"/>
      <c r="O867" s="65"/>
      <c r="R867" s="65"/>
      <c r="S867" s="65"/>
    </row>
    <row r="868" spans="2:19" ht="15" x14ac:dyDescent="0.25">
      <c r="B868" s="65"/>
      <c r="C868" s="65"/>
      <c r="F868" s="65"/>
      <c r="G868" s="65"/>
      <c r="J868" s="65"/>
      <c r="K868" s="65"/>
      <c r="N868" s="65"/>
      <c r="O868" s="65"/>
      <c r="R868" s="65"/>
      <c r="S868" s="65"/>
    </row>
    <row r="869" spans="2:19" ht="15" x14ac:dyDescent="0.25">
      <c r="B869" s="65"/>
      <c r="C869" s="65"/>
      <c r="F869" s="65"/>
      <c r="G869" s="65"/>
      <c r="J869" s="65"/>
      <c r="K869" s="65"/>
      <c r="N869" s="65"/>
      <c r="O869" s="65"/>
      <c r="R869" s="65"/>
      <c r="S869" s="65"/>
    </row>
    <row r="870" spans="2:19" ht="15" x14ac:dyDescent="0.25">
      <c r="B870" s="65"/>
      <c r="C870" s="65"/>
      <c r="F870" s="65"/>
      <c r="G870" s="65"/>
      <c r="J870" s="65"/>
      <c r="K870" s="65"/>
      <c r="N870" s="65"/>
      <c r="O870" s="65"/>
      <c r="R870" s="65"/>
      <c r="S870" s="65"/>
    </row>
    <row r="871" spans="2:19" ht="15" x14ac:dyDescent="0.25">
      <c r="B871" s="65"/>
      <c r="C871" s="65"/>
      <c r="F871" s="65"/>
      <c r="G871" s="65"/>
      <c r="J871" s="65"/>
      <c r="K871" s="65"/>
      <c r="N871" s="65"/>
      <c r="O871" s="65"/>
      <c r="R871" s="65"/>
      <c r="S871" s="65"/>
    </row>
    <row r="872" spans="2:19" ht="15" x14ac:dyDescent="0.25">
      <c r="B872" s="65"/>
      <c r="C872" s="65"/>
      <c r="F872" s="65"/>
      <c r="G872" s="65"/>
      <c r="J872" s="65"/>
      <c r="K872" s="65"/>
      <c r="N872" s="65"/>
      <c r="O872" s="65"/>
      <c r="R872" s="65"/>
      <c r="S872" s="65"/>
    </row>
    <row r="873" spans="2:19" ht="15" x14ac:dyDescent="0.25">
      <c r="B873" s="65"/>
      <c r="C873" s="65"/>
      <c r="F873" s="65"/>
      <c r="G873" s="65"/>
      <c r="J873" s="65"/>
      <c r="K873" s="65"/>
      <c r="N873" s="65"/>
      <c r="O873" s="65"/>
      <c r="R873" s="65"/>
      <c r="S873" s="65"/>
    </row>
    <row r="874" spans="2:19" ht="15" x14ac:dyDescent="0.25">
      <c r="B874" s="65"/>
      <c r="C874" s="65"/>
      <c r="F874" s="65"/>
      <c r="G874" s="65"/>
      <c r="J874" s="65"/>
      <c r="K874" s="65"/>
      <c r="N874" s="65"/>
      <c r="O874" s="65"/>
      <c r="R874" s="65"/>
      <c r="S874" s="65"/>
    </row>
    <row r="875" spans="2:19" ht="15" x14ac:dyDescent="0.25">
      <c r="B875" s="65"/>
      <c r="C875" s="65"/>
      <c r="F875" s="65"/>
      <c r="G875" s="65"/>
      <c r="J875" s="65"/>
      <c r="K875" s="65"/>
      <c r="N875" s="65"/>
      <c r="O875" s="65"/>
      <c r="R875" s="65"/>
      <c r="S875" s="65"/>
    </row>
    <row r="876" spans="2:19" ht="15" x14ac:dyDescent="0.25">
      <c r="B876" s="65"/>
      <c r="C876" s="65"/>
      <c r="F876" s="65"/>
      <c r="G876" s="65"/>
      <c r="J876" s="65"/>
      <c r="K876" s="65"/>
      <c r="N876" s="65"/>
      <c r="O876" s="65"/>
      <c r="R876" s="65"/>
      <c r="S876" s="65"/>
    </row>
    <row r="877" spans="2:19" ht="15" x14ac:dyDescent="0.25">
      <c r="B877" s="65"/>
      <c r="C877" s="65"/>
      <c r="F877" s="65"/>
      <c r="G877" s="65"/>
      <c r="J877" s="65"/>
      <c r="K877" s="65"/>
      <c r="N877" s="65"/>
      <c r="O877" s="65"/>
      <c r="R877" s="65"/>
      <c r="S877" s="65"/>
    </row>
    <row r="878" spans="2:19" ht="15" x14ac:dyDescent="0.25">
      <c r="B878" s="65"/>
      <c r="C878" s="65"/>
      <c r="F878" s="65"/>
      <c r="G878" s="65"/>
      <c r="J878" s="65"/>
      <c r="K878" s="65"/>
      <c r="N878" s="65"/>
      <c r="O878" s="65"/>
      <c r="R878" s="65"/>
      <c r="S878" s="65"/>
    </row>
    <row r="879" spans="2:19" ht="15" x14ac:dyDescent="0.25">
      <c r="B879" s="65"/>
      <c r="C879" s="65"/>
      <c r="F879" s="65"/>
      <c r="G879" s="65"/>
      <c r="J879" s="65"/>
      <c r="K879" s="65"/>
      <c r="N879" s="65"/>
      <c r="O879" s="65"/>
      <c r="R879" s="65"/>
      <c r="S879" s="65"/>
    </row>
    <row r="880" spans="2:19" ht="15" x14ac:dyDescent="0.25">
      <c r="B880" s="65"/>
      <c r="C880" s="65"/>
      <c r="F880" s="65"/>
      <c r="G880" s="65"/>
      <c r="J880" s="65"/>
      <c r="K880" s="65"/>
      <c r="N880" s="65"/>
      <c r="O880" s="65"/>
      <c r="R880" s="65"/>
      <c r="S880" s="65"/>
    </row>
    <row r="881" spans="2:19" ht="15" x14ac:dyDescent="0.25">
      <c r="B881" s="65"/>
      <c r="C881" s="65"/>
      <c r="F881" s="65"/>
      <c r="G881" s="65"/>
      <c r="J881" s="65"/>
      <c r="K881" s="65"/>
      <c r="N881" s="65"/>
      <c r="O881" s="65"/>
      <c r="R881" s="65"/>
      <c r="S881" s="65"/>
    </row>
    <row r="882" spans="2:19" ht="15" x14ac:dyDescent="0.25">
      <c r="B882" s="65"/>
      <c r="C882" s="65"/>
      <c r="F882" s="65"/>
      <c r="G882" s="65"/>
      <c r="J882" s="65"/>
      <c r="K882" s="65"/>
      <c r="N882" s="65"/>
      <c r="O882" s="65"/>
      <c r="R882" s="65"/>
      <c r="S882" s="65"/>
    </row>
    <row r="883" spans="2:19" ht="15" x14ac:dyDescent="0.25">
      <c r="B883" s="65"/>
      <c r="C883" s="65"/>
      <c r="F883" s="65"/>
      <c r="G883" s="65"/>
      <c r="J883" s="65"/>
      <c r="K883" s="65"/>
      <c r="N883" s="65"/>
      <c r="O883" s="65"/>
      <c r="R883" s="65"/>
      <c r="S883" s="65"/>
    </row>
    <row r="884" spans="2:19" ht="15" x14ac:dyDescent="0.25">
      <c r="B884" s="65"/>
      <c r="C884" s="65"/>
      <c r="F884" s="65"/>
      <c r="G884" s="65"/>
      <c r="J884" s="65"/>
      <c r="K884" s="65"/>
      <c r="N884" s="65"/>
      <c r="O884" s="65"/>
      <c r="R884" s="65"/>
      <c r="S884" s="65"/>
    </row>
    <row r="885" spans="2:19" ht="15" x14ac:dyDescent="0.25">
      <c r="B885" s="65"/>
      <c r="C885" s="65"/>
      <c r="F885" s="65"/>
      <c r="G885" s="65"/>
      <c r="J885" s="65"/>
      <c r="K885" s="65"/>
      <c r="N885" s="65"/>
      <c r="O885" s="65"/>
      <c r="R885" s="65"/>
      <c r="S885" s="65"/>
    </row>
    <row r="886" spans="2:19" ht="15" x14ac:dyDescent="0.25">
      <c r="B886" s="65"/>
      <c r="C886" s="65"/>
      <c r="F886" s="65"/>
      <c r="G886" s="65"/>
      <c r="J886" s="65"/>
      <c r="K886" s="65"/>
      <c r="N886" s="65"/>
      <c r="O886" s="65"/>
      <c r="R886" s="65"/>
      <c r="S886" s="65"/>
    </row>
    <row r="887" spans="2:19" ht="15" x14ac:dyDescent="0.25">
      <c r="B887" s="65"/>
      <c r="C887" s="65"/>
      <c r="F887" s="65"/>
      <c r="G887" s="65"/>
      <c r="J887" s="65"/>
      <c r="K887" s="65"/>
      <c r="N887" s="65"/>
      <c r="O887" s="65"/>
      <c r="R887" s="65"/>
      <c r="S887" s="65"/>
    </row>
    <row r="888" spans="2:19" ht="15" x14ac:dyDescent="0.25">
      <c r="B888" s="65"/>
      <c r="C888" s="65"/>
      <c r="F888" s="65"/>
      <c r="G888" s="65"/>
      <c r="J888" s="65"/>
      <c r="K888" s="65"/>
      <c r="N888" s="65"/>
      <c r="O888" s="65"/>
      <c r="R888" s="65"/>
      <c r="S888" s="65"/>
    </row>
    <row r="889" spans="2:19" ht="15" x14ac:dyDescent="0.25">
      <c r="B889" s="65"/>
      <c r="C889" s="65"/>
      <c r="F889" s="65"/>
      <c r="G889" s="65"/>
      <c r="J889" s="65"/>
      <c r="K889" s="65"/>
      <c r="N889" s="65"/>
      <c r="O889" s="65"/>
      <c r="R889" s="65"/>
      <c r="S889" s="65"/>
    </row>
    <row r="890" spans="2:19" ht="15" x14ac:dyDescent="0.25">
      <c r="B890" s="65"/>
      <c r="C890" s="65"/>
      <c r="F890" s="65"/>
      <c r="G890" s="65"/>
      <c r="J890" s="65"/>
      <c r="K890" s="65"/>
      <c r="N890" s="65"/>
      <c r="O890" s="65"/>
      <c r="R890" s="65"/>
      <c r="S890" s="65"/>
    </row>
    <row r="891" spans="2:19" ht="15" x14ac:dyDescent="0.25">
      <c r="B891" s="65"/>
      <c r="C891" s="65"/>
      <c r="F891" s="65"/>
      <c r="G891" s="65"/>
      <c r="J891" s="65"/>
      <c r="K891" s="65"/>
      <c r="N891" s="65"/>
      <c r="O891" s="65"/>
      <c r="R891" s="65"/>
      <c r="S891" s="65"/>
    </row>
    <row r="892" spans="2:19" ht="15" x14ac:dyDescent="0.25">
      <c r="B892" s="65"/>
      <c r="C892" s="65"/>
      <c r="F892" s="65"/>
      <c r="G892" s="65"/>
      <c r="J892" s="65"/>
      <c r="K892" s="65"/>
      <c r="N892" s="65"/>
      <c r="O892" s="65"/>
      <c r="R892" s="65"/>
      <c r="S892" s="65"/>
    </row>
    <row r="893" spans="2:19" ht="15" x14ac:dyDescent="0.25">
      <c r="B893" s="65"/>
      <c r="C893" s="65"/>
      <c r="F893" s="65"/>
      <c r="G893" s="65"/>
      <c r="J893" s="65"/>
      <c r="K893" s="65"/>
      <c r="N893" s="65"/>
      <c r="O893" s="65"/>
      <c r="R893" s="65"/>
      <c r="S893" s="65"/>
    </row>
    <row r="894" spans="2:19" ht="15" x14ac:dyDescent="0.25">
      <c r="B894" s="65"/>
      <c r="C894" s="65"/>
      <c r="F894" s="65"/>
      <c r="G894" s="65"/>
      <c r="J894" s="65"/>
      <c r="K894" s="65"/>
      <c r="N894" s="65"/>
      <c r="O894" s="65"/>
      <c r="R894" s="65"/>
      <c r="S894" s="65"/>
    </row>
    <row r="895" spans="2:19" ht="15" x14ac:dyDescent="0.25">
      <c r="B895" s="65"/>
      <c r="C895" s="65"/>
      <c r="F895" s="65"/>
      <c r="G895" s="65"/>
      <c r="J895" s="65"/>
      <c r="K895" s="65"/>
      <c r="N895" s="65"/>
      <c r="O895" s="65"/>
      <c r="R895" s="65"/>
      <c r="S895" s="65"/>
    </row>
    <row r="896" spans="2:19" ht="15" x14ac:dyDescent="0.25">
      <c r="B896" s="65"/>
      <c r="C896" s="65"/>
      <c r="F896" s="65"/>
      <c r="G896" s="65"/>
      <c r="J896" s="65"/>
      <c r="K896" s="65"/>
      <c r="N896" s="65"/>
      <c r="O896" s="65"/>
      <c r="R896" s="65"/>
      <c r="S896" s="65"/>
    </row>
    <row r="897" spans="2:19" ht="15" x14ac:dyDescent="0.25">
      <c r="B897" s="65"/>
      <c r="C897" s="65"/>
      <c r="F897" s="65"/>
      <c r="G897" s="65"/>
      <c r="J897" s="65"/>
      <c r="K897" s="65"/>
      <c r="N897" s="65"/>
      <c r="O897" s="65"/>
      <c r="R897" s="65"/>
      <c r="S897" s="65"/>
    </row>
    <row r="898" spans="2:19" ht="15" x14ac:dyDescent="0.25">
      <c r="B898" s="65"/>
      <c r="C898" s="65"/>
      <c r="F898" s="65"/>
      <c r="G898" s="65"/>
      <c r="J898" s="65"/>
      <c r="K898" s="65"/>
      <c r="N898" s="65"/>
      <c r="O898" s="65"/>
      <c r="R898" s="65"/>
      <c r="S898" s="65"/>
    </row>
    <row r="899" spans="2:19" ht="15" x14ac:dyDescent="0.25">
      <c r="B899" s="65"/>
      <c r="C899" s="65"/>
      <c r="F899" s="65"/>
      <c r="G899" s="65"/>
      <c r="J899" s="65"/>
      <c r="K899" s="65"/>
      <c r="N899" s="65"/>
      <c r="O899" s="65"/>
      <c r="R899" s="65"/>
      <c r="S899" s="65"/>
    </row>
    <row r="900" spans="2:19" ht="15" x14ac:dyDescent="0.25">
      <c r="B900" s="65"/>
      <c r="C900" s="65"/>
      <c r="F900" s="65"/>
      <c r="G900" s="65"/>
      <c r="J900" s="65"/>
      <c r="K900" s="65"/>
      <c r="N900" s="65"/>
      <c r="O900" s="65"/>
      <c r="R900" s="65"/>
      <c r="S900" s="65"/>
    </row>
    <row r="901" spans="2:19" ht="15" x14ac:dyDescent="0.25">
      <c r="B901" s="65"/>
      <c r="C901" s="65"/>
      <c r="F901" s="65"/>
      <c r="G901" s="65"/>
      <c r="J901" s="65"/>
      <c r="K901" s="65"/>
      <c r="N901" s="65"/>
      <c r="O901" s="65"/>
      <c r="R901" s="65"/>
      <c r="S901" s="65"/>
    </row>
    <row r="902" spans="2:19" ht="15" x14ac:dyDescent="0.25">
      <c r="B902" s="65"/>
      <c r="C902" s="65"/>
      <c r="F902" s="65"/>
      <c r="G902" s="65"/>
      <c r="J902" s="65"/>
      <c r="K902" s="65"/>
      <c r="N902" s="65"/>
      <c r="O902" s="65"/>
      <c r="R902" s="65"/>
      <c r="S902" s="65"/>
    </row>
    <row r="903" spans="2:19" ht="15" x14ac:dyDescent="0.25">
      <c r="B903" s="65"/>
      <c r="C903" s="65"/>
      <c r="F903" s="65"/>
      <c r="G903" s="65"/>
      <c r="J903" s="65"/>
      <c r="K903" s="65"/>
      <c r="N903" s="65"/>
      <c r="O903" s="65"/>
      <c r="R903" s="65"/>
      <c r="S903" s="65"/>
    </row>
    <row r="904" spans="2:19" ht="15" x14ac:dyDescent="0.25">
      <c r="B904" s="65"/>
      <c r="C904" s="65"/>
      <c r="F904" s="65"/>
      <c r="G904" s="65"/>
      <c r="J904" s="65"/>
      <c r="K904" s="65"/>
      <c r="N904" s="65"/>
      <c r="O904" s="65"/>
      <c r="R904" s="65"/>
      <c r="S904" s="65"/>
    </row>
    <row r="905" spans="2:19" ht="15" x14ac:dyDescent="0.25">
      <c r="B905" s="65"/>
      <c r="C905" s="65"/>
      <c r="F905" s="65"/>
      <c r="G905" s="65"/>
      <c r="J905" s="65"/>
      <c r="K905" s="65"/>
      <c r="N905" s="65"/>
      <c r="O905" s="65"/>
      <c r="R905" s="65"/>
      <c r="S905" s="65"/>
    </row>
    <row r="906" spans="2:19" ht="15" x14ac:dyDescent="0.25">
      <c r="B906" s="65"/>
      <c r="C906" s="65"/>
      <c r="F906" s="65"/>
      <c r="G906" s="65"/>
      <c r="J906" s="65"/>
      <c r="K906" s="65"/>
      <c r="N906" s="65"/>
      <c r="O906" s="65"/>
      <c r="R906" s="65"/>
      <c r="S906" s="65"/>
    </row>
    <row r="907" spans="2:19" ht="15" x14ac:dyDescent="0.25">
      <c r="B907" s="65"/>
      <c r="C907" s="65"/>
      <c r="F907" s="65"/>
      <c r="G907" s="65"/>
      <c r="J907" s="65"/>
      <c r="K907" s="65"/>
      <c r="N907" s="65"/>
      <c r="O907" s="65"/>
      <c r="R907" s="65"/>
      <c r="S907" s="65"/>
    </row>
    <row r="908" spans="2:19" ht="15" x14ac:dyDescent="0.25">
      <c r="B908" s="65"/>
      <c r="C908" s="65"/>
      <c r="F908" s="65"/>
      <c r="G908" s="65"/>
      <c r="J908" s="65"/>
      <c r="K908" s="65"/>
      <c r="N908" s="65"/>
      <c r="O908" s="65"/>
      <c r="R908" s="65"/>
      <c r="S908" s="65"/>
    </row>
    <row r="909" spans="2:19" ht="15" x14ac:dyDescent="0.25">
      <c r="B909" s="65"/>
      <c r="C909" s="65"/>
      <c r="F909" s="65"/>
      <c r="G909" s="65"/>
      <c r="J909" s="65"/>
      <c r="K909" s="65"/>
      <c r="N909" s="65"/>
      <c r="O909" s="65"/>
      <c r="R909" s="65"/>
      <c r="S909" s="65"/>
    </row>
    <row r="910" spans="2:19" ht="15" x14ac:dyDescent="0.25">
      <c r="B910" s="65"/>
      <c r="C910" s="65"/>
      <c r="F910" s="65"/>
      <c r="G910" s="65"/>
      <c r="J910" s="65"/>
      <c r="K910" s="65"/>
      <c r="N910" s="65"/>
      <c r="O910" s="65"/>
      <c r="R910" s="65"/>
      <c r="S910" s="65"/>
    </row>
    <row r="911" spans="2:19" ht="15" x14ac:dyDescent="0.25">
      <c r="B911" s="65"/>
      <c r="C911" s="65"/>
      <c r="F911" s="65"/>
      <c r="G911" s="65"/>
      <c r="J911" s="65"/>
      <c r="K911" s="65"/>
      <c r="N911" s="65"/>
      <c r="O911" s="65"/>
      <c r="R911" s="65"/>
      <c r="S911" s="65"/>
    </row>
    <row r="912" spans="2:19" ht="15" x14ac:dyDescent="0.25">
      <c r="B912" s="65"/>
      <c r="C912" s="65"/>
      <c r="F912" s="65"/>
      <c r="G912" s="65"/>
      <c r="J912" s="65"/>
      <c r="K912" s="65"/>
      <c r="N912" s="65"/>
      <c r="O912" s="65"/>
      <c r="R912" s="65"/>
      <c r="S912" s="65"/>
    </row>
    <row r="913" spans="2:19" ht="15" x14ac:dyDescent="0.25">
      <c r="B913" s="65"/>
      <c r="C913" s="65"/>
      <c r="F913" s="65"/>
      <c r="G913" s="65"/>
      <c r="J913" s="65"/>
      <c r="K913" s="65"/>
      <c r="N913" s="65"/>
      <c r="O913" s="65"/>
      <c r="R913" s="65"/>
      <c r="S913" s="65"/>
    </row>
    <row r="914" spans="2:19" ht="15" x14ac:dyDescent="0.25">
      <c r="B914" s="65"/>
      <c r="C914" s="65"/>
      <c r="F914" s="65"/>
      <c r="G914" s="65"/>
      <c r="J914" s="65"/>
      <c r="K914" s="65"/>
      <c r="N914" s="65"/>
      <c r="O914" s="65"/>
      <c r="R914" s="65"/>
      <c r="S914" s="65"/>
    </row>
    <row r="915" spans="2:19" ht="15" x14ac:dyDescent="0.25">
      <c r="B915" s="65"/>
      <c r="C915" s="65"/>
      <c r="F915" s="65"/>
      <c r="G915" s="65"/>
      <c r="J915" s="65"/>
      <c r="K915" s="65"/>
      <c r="N915" s="65"/>
      <c r="O915" s="65"/>
      <c r="R915" s="65"/>
      <c r="S915" s="65"/>
    </row>
    <row r="916" spans="2:19" ht="15" x14ac:dyDescent="0.25">
      <c r="B916" s="65"/>
      <c r="C916" s="65"/>
      <c r="F916" s="65"/>
      <c r="G916" s="65"/>
      <c r="J916" s="65"/>
      <c r="K916" s="65"/>
      <c r="N916" s="65"/>
      <c r="O916" s="65"/>
      <c r="R916" s="65"/>
      <c r="S916" s="65"/>
    </row>
    <row r="917" spans="2:19" ht="15" x14ac:dyDescent="0.25">
      <c r="B917" s="65"/>
      <c r="C917" s="65"/>
      <c r="F917" s="65"/>
      <c r="G917" s="65"/>
      <c r="J917" s="65"/>
      <c r="K917" s="65"/>
      <c r="N917" s="65"/>
      <c r="O917" s="65"/>
      <c r="R917" s="65"/>
      <c r="S917" s="65"/>
    </row>
    <row r="918" spans="2:19" ht="15" x14ac:dyDescent="0.25">
      <c r="B918" s="65"/>
      <c r="C918" s="65"/>
      <c r="F918" s="65"/>
      <c r="G918" s="65"/>
      <c r="J918" s="65"/>
      <c r="K918" s="65"/>
      <c r="N918" s="65"/>
      <c r="O918" s="65"/>
      <c r="R918" s="65"/>
      <c r="S918" s="65"/>
    </row>
    <row r="919" spans="2:19" ht="15" x14ac:dyDescent="0.25">
      <c r="B919" s="65"/>
      <c r="C919" s="65"/>
      <c r="F919" s="65"/>
      <c r="G919" s="65"/>
      <c r="J919" s="65"/>
      <c r="K919" s="65"/>
      <c r="N919" s="65"/>
      <c r="O919" s="65"/>
      <c r="R919" s="65"/>
      <c r="S919" s="65"/>
    </row>
    <row r="920" spans="2:19" ht="15" x14ac:dyDescent="0.25">
      <c r="B920" s="65"/>
      <c r="C920" s="65"/>
      <c r="F920" s="65"/>
      <c r="G920" s="65"/>
      <c r="J920" s="65"/>
      <c r="K920" s="65"/>
      <c r="N920" s="65"/>
      <c r="O920" s="65"/>
      <c r="R920" s="65"/>
      <c r="S920" s="65"/>
    </row>
    <row r="921" spans="2:19" ht="15" x14ac:dyDescent="0.25">
      <c r="B921" s="65"/>
      <c r="C921" s="65"/>
      <c r="F921" s="65"/>
      <c r="G921" s="65"/>
      <c r="J921" s="65"/>
      <c r="K921" s="65"/>
      <c r="N921" s="65"/>
      <c r="O921" s="65"/>
      <c r="R921" s="65"/>
      <c r="S921" s="65"/>
    </row>
    <row r="922" spans="2:19" ht="15" x14ac:dyDescent="0.25">
      <c r="B922" s="65"/>
      <c r="C922" s="65"/>
      <c r="F922" s="65"/>
      <c r="G922" s="65"/>
      <c r="J922" s="65"/>
      <c r="K922" s="65"/>
      <c r="N922" s="65"/>
      <c r="O922" s="65"/>
      <c r="R922" s="65"/>
      <c r="S922" s="65"/>
    </row>
    <row r="923" spans="2:19" ht="15" x14ac:dyDescent="0.25">
      <c r="B923" s="65"/>
      <c r="C923" s="65"/>
      <c r="F923" s="65"/>
      <c r="G923" s="65"/>
      <c r="J923" s="65"/>
      <c r="K923" s="65"/>
      <c r="N923" s="65"/>
      <c r="O923" s="65"/>
      <c r="R923" s="65"/>
      <c r="S923" s="65"/>
    </row>
    <row r="924" spans="2:19" ht="15" x14ac:dyDescent="0.25">
      <c r="B924" s="65"/>
      <c r="C924" s="65"/>
      <c r="F924" s="65"/>
      <c r="G924" s="65"/>
      <c r="J924" s="65"/>
      <c r="K924" s="65"/>
      <c r="N924" s="65"/>
      <c r="O924" s="65"/>
      <c r="R924" s="65"/>
      <c r="S924" s="65"/>
    </row>
    <row r="925" spans="2:19" ht="15" x14ac:dyDescent="0.25">
      <c r="B925" s="65"/>
      <c r="C925" s="65"/>
      <c r="F925" s="65"/>
      <c r="G925" s="65"/>
      <c r="J925" s="65"/>
      <c r="K925" s="65"/>
      <c r="N925" s="65"/>
      <c r="O925" s="65"/>
      <c r="R925" s="65"/>
      <c r="S925" s="65"/>
    </row>
    <row r="926" spans="2:19" ht="15" x14ac:dyDescent="0.25">
      <c r="B926" s="65"/>
      <c r="C926" s="65"/>
      <c r="F926" s="65"/>
      <c r="G926" s="65"/>
      <c r="J926" s="65"/>
      <c r="K926" s="65"/>
      <c r="N926" s="65"/>
      <c r="O926" s="65"/>
      <c r="R926" s="65"/>
      <c r="S926" s="65"/>
    </row>
    <row r="927" spans="2:19" ht="15" x14ac:dyDescent="0.25">
      <c r="B927" s="65"/>
      <c r="C927" s="65"/>
      <c r="F927" s="65"/>
      <c r="G927" s="65"/>
      <c r="J927" s="65"/>
      <c r="K927" s="65"/>
      <c r="N927" s="65"/>
      <c r="O927" s="65"/>
      <c r="R927" s="65"/>
      <c r="S927" s="65"/>
    </row>
    <row r="928" spans="2:19" ht="15" x14ac:dyDescent="0.25">
      <c r="B928" s="65"/>
      <c r="C928" s="65"/>
      <c r="F928" s="65"/>
      <c r="G928" s="65"/>
      <c r="J928" s="65"/>
      <c r="K928" s="65"/>
      <c r="N928" s="65"/>
      <c r="O928" s="65"/>
      <c r="R928" s="65"/>
      <c r="S928" s="65"/>
    </row>
    <row r="929" spans="2:19" ht="15" x14ac:dyDescent="0.25">
      <c r="B929" s="65"/>
      <c r="C929" s="65"/>
      <c r="F929" s="65"/>
      <c r="G929" s="65"/>
      <c r="J929" s="65"/>
      <c r="K929" s="65"/>
      <c r="N929" s="65"/>
      <c r="O929" s="65"/>
      <c r="R929" s="65"/>
      <c r="S929" s="65"/>
    </row>
    <row r="930" spans="2:19" ht="15" x14ac:dyDescent="0.25">
      <c r="B930" s="65"/>
      <c r="C930" s="65"/>
      <c r="F930" s="65"/>
      <c r="G930" s="65"/>
      <c r="J930" s="65"/>
      <c r="K930" s="65"/>
      <c r="N930" s="65"/>
      <c r="O930" s="65"/>
      <c r="R930" s="65"/>
      <c r="S930" s="65"/>
    </row>
    <row r="931" spans="2:19" ht="15" x14ac:dyDescent="0.25">
      <c r="B931" s="65"/>
      <c r="C931" s="65"/>
      <c r="F931" s="65"/>
      <c r="G931" s="65"/>
      <c r="J931" s="65"/>
      <c r="K931" s="65"/>
      <c r="N931" s="65"/>
      <c r="O931" s="65"/>
      <c r="R931" s="65"/>
      <c r="S931" s="65"/>
    </row>
    <row r="932" spans="2:19" ht="15" x14ac:dyDescent="0.25">
      <c r="B932" s="65"/>
      <c r="C932" s="65"/>
      <c r="F932" s="65"/>
      <c r="G932" s="65"/>
      <c r="J932" s="65"/>
      <c r="K932" s="65"/>
      <c r="N932" s="65"/>
      <c r="O932" s="65"/>
      <c r="R932" s="65"/>
      <c r="S932" s="65"/>
    </row>
    <row r="933" spans="2:19" ht="15" x14ac:dyDescent="0.25">
      <c r="B933" s="65"/>
      <c r="C933" s="65"/>
      <c r="F933" s="65"/>
      <c r="G933" s="65"/>
      <c r="J933" s="65"/>
      <c r="K933" s="65"/>
      <c r="N933" s="65"/>
      <c r="O933" s="65"/>
      <c r="R933" s="65"/>
      <c r="S933" s="65"/>
    </row>
    <row r="934" spans="2:19" ht="15" x14ac:dyDescent="0.25">
      <c r="B934" s="65"/>
      <c r="C934" s="65"/>
      <c r="F934" s="65"/>
      <c r="G934" s="65"/>
      <c r="J934" s="65"/>
      <c r="K934" s="65"/>
      <c r="N934" s="65"/>
      <c r="O934" s="65"/>
      <c r="R934" s="65"/>
      <c r="S934" s="65"/>
    </row>
    <row r="935" spans="2:19" ht="15" x14ac:dyDescent="0.25">
      <c r="B935" s="65"/>
      <c r="C935" s="65"/>
      <c r="F935" s="65"/>
      <c r="G935" s="65"/>
      <c r="J935" s="65"/>
      <c r="K935" s="65"/>
      <c r="N935" s="65"/>
      <c r="O935" s="65"/>
      <c r="R935" s="65"/>
      <c r="S935" s="65"/>
    </row>
    <row r="936" spans="2:19" ht="15" x14ac:dyDescent="0.25">
      <c r="B936" s="65"/>
      <c r="C936" s="65"/>
      <c r="F936" s="65"/>
      <c r="G936" s="65"/>
      <c r="J936" s="65"/>
      <c r="K936" s="65"/>
      <c r="N936" s="65"/>
      <c r="O936" s="65"/>
      <c r="R936" s="65"/>
      <c r="S936" s="65"/>
    </row>
    <row r="937" spans="2:19" ht="15" x14ac:dyDescent="0.25">
      <c r="B937" s="65"/>
      <c r="C937" s="65"/>
      <c r="F937" s="65"/>
      <c r="G937" s="65"/>
      <c r="J937" s="65"/>
      <c r="K937" s="65"/>
      <c r="N937" s="65"/>
      <c r="O937" s="65"/>
      <c r="R937" s="65"/>
      <c r="S937" s="65"/>
    </row>
    <row r="938" spans="2:19" ht="15" x14ac:dyDescent="0.25">
      <c r="B938" s="65"/>
      <c r="C938" s="65"/>
      <c r="F938" s="65"/>
      <c r="G938" s="65"/>
      <c r="J938" s="65"/>
      <c r="K938" s="65"/>
      <c r="N938" s="65"/>
      <c r="O938" s="65"/>
      <c r="R938" s="65"/>
      <c r="S938" s="65"/>
    </row>
    <row r="939" spans="2:19" ht="15" x14ac:dyDescent="0.25">
      <c r="B939" s="65"/>
      <c r="C939" s="65"/>
      <c r="F939" s="65"/>
      <c r="G939" s="65"/>
      <c r="J939" s="65"/>
      <c r="K939" s="65"/>
      <c r="N939" s="65"/>
      <c r="O939" s="65"/>
      <c r="R939" s="65"/>
      <c r="S939" s="65"/>
    </row>
    <row r="940" spans="2:19" ht="15" x14ac:dyDescent="0.25">
      <c r="B940" s="65"/>
      <c r="C940" s="65"/>
      <c r="F940" s="65"/>
      <c r="G940" s="65"/>
      <c r="J940" s="65"/>
      <c r="K940" s="65"/>
      <c r="N940" s="65"/>
      <c r="O940" s="65"/>
      <c r="R940" s="65"/>
      <c r="S940" s="65"/>
    </row>
    <row r="941" spans="2:19" ht="15" x14ac:dyDescent="0.25">
      <c r="B941" s="65"/>
      <c r="C941" s="65"/>
      <c r="F941" s="65"/>
      <c r="G941" s="65"/>
      <c r="J941" s="65"/>
      <c r="K941" s="65"/>
      <c r="N941" s="65"/>
      <c r="O941" s="65"/>
      <c r="R941" s="65"/>
      <c r="S941" s="65"/>
    </row>
    <row r="942" spans="2:19" ht="15" x14ac:dyDescent="0.25">
      <c r="B942" s="65"/>
      <c r="C942" s="65"/>
      <c r="F942" s="65"/>
      <c r="G942" s="65"/>
      <c r="J942" s="65"/>
      <c r="K942" s="65"/>
      <c r="N942" s="65"/>
      <c r="O942" s="65"/>
      <c r="R942" s="65"/>
      <c r="S942" s="65"/>
    </row>
    <row r="943" spans="2:19" ht="15" x14ac:dyDescent="0.25">
      <c r="B943" s="65"/>
      <c r="C943" s="65"/>
      <c r="F943" s="65"/>
      <c r="G943" s="65"/>
      <c r="J943" s="65"/>
      <c r="K943" s="65"/>
      <c r="N943" s="65"/>
      <c r="O943" s="65"/>
      <c r="R943" s="65"/>
      <c r="S943" s="65"/>
    </row>
    <row r="944" spans="2:19" ht="15" x14ac:dyDescent="0.25">
      <c r="B944" s="65"/>
      <c r="C944" s="65"/>
      <c r="F944" s="65"/>
      <c r="G944" s="65"/>
      <c r="J944" s="65"/>
      <c r="K944" s="65"/>
      <c r="N944" s="65"/>
      <c r="O944" s="65"/>
      <c r="R944" s="65"/>
      <c r="S944" s="65"/>
    </row>
    <row r="945" spans="2:19" ht="15" x14ac:dyDescent="0.25">
      <c r="B945" s="65"/>
      <c r="C945" s="65"/>
      <c r="F945" s="65"/>
      <c r="G945" s="65"/>
      <c r="J945" s="65"/>
      <c r="K945" s="65"/>
      <c r="N945" s="65"/>
      <c r="O945" s="65"/>
      <c r="R945" s="65"/>
      <c r="S945" s="65"/>
    </row>
    <row r="946" spans="2:19" ht="15" x14ac:dyDescent="0.25">
      <c r="B946" s="65"/>
      <c r="C946" s="65"/>
      <c r="F946" s="65"/>
      <c r="G946" s="65"/>
      <c r="J946" s="65"/>
      <c r="K946" s="65"/>
      <c r="N946" s="65"/>
      <c r="O946" s="65"/>
      <c r="R946" s="65"/>
      <c r="S946" s="65"/>
    </row>
    <row r="947" spans="2:19" ht="15" x14ac:dyDescent="0.25">
      <c r="B947" s="65"/>
      <c r="C947" s="65"/>
      <c r="F947" s="65"/>
      <c r="G947" s="65"/>
      <c r="J947" s="65"/>
      <c r="K947" s="65"/>
      <c r="N947" s="65"/>
      <c r="O947" s="65"/>
      <c r="R947" s="65"/>
      <c r="S947" s="65"/>
    </row>
    <row r="948" spans="2:19" ht="15" x14ac:dyDescent="0.25">
      <c r="B948" s="65"/>
      <c r="C948" s="65"/>
      <c r="F948" s="65"/>
      <c r="G948" s="65"/>
      <c r="J948" s="65"/>
      <c r="K948" s="65"/>
      <c r="N948" s="65"/>
      <c r="O948" s="65"/>
      <c r="R948" s="65"/>
      <c r="S948" s="65"/>
    </row>
    <row r="949" spans="2:19" ht="15" x14ac:dyDescent="0.25">
      <c r="B949" s="65"/>
      <c r="C949" s="65"/>
      <c r="F949" s="65"/>
      <c r="G949" s="65"/>
      <c r="J949" s="65"/>
      <c r="K949" s="65"/>
      <c r="N949" s="65"/>
      <c r="O949" s="65"/>
      <c r="R949" s="65"/>
      <c r="S949" s="65"/>
    </row>
    <row r="950" spans="2:19" ht="15" x14ac:dyDescent="0.25">
      <c r="B950" s="65"/>
      <c r="C950" s="65"/>
      <c r="F950" s="65"/>
      <c r="G950" s="65"/>
      <c r="J950" s="65"/>
      <c r="K950" s="65"/>
      <c r="N950" s="65"/>
      <c r="O950" s="65"/>
      <c r="R950" s="65"/>
      <c r="S950" s="65"/>
    </row>
    <row r="951" spans="2:19" ht="15" x14ac:dyDescent="0.25">
      <c r="B951" s="65"/>
      <c r="C951" s="65"/>
      <c r="F951" s="65"/>
      <c r="G951" s="65"/>
      <c r="J951" s="65"/>
      <c r="K951" s="65"/>
      <c r="N951" s="65"/>
      <c r="O951" s="65"/>
      <c r="R951" s="65"/>
      <c r="S951" s="65"/>
    </row>
    <row r="952" spans="2:19" ht="15" x14ac:dyDescent="0.25">
      <c r="B952" s="65"/>
      <c r="C952" s="65"/>
      <c r="F952" s="65"/>
      <c r="G952" s="65"/>
      <c r="J952" s="65"/>
      <c r="K952" s="65"/>
      <c r="N952" s="65"/>
      <c r="O952" s="65"/>
      <c r="R952" s="65"/>
      <c r="S952" s="65"/>
    </row>
    <row r="953" spans="2:19" ht="15" x14ac:dyDescent="0.25">
      <c r="B953" s="65"/>
      <c r="C953" s="65"/>
      <c r="F953" s="65"/>
      <c r="G953" s="65"/>
      <c r="J953" s="65"/>
      <c r="K953" s="65"/>
      <c r="N953" s="65"/>
      <c r="O953" s="65"/>
      <c r="R953" s="65"/>
      <c r="S953" s="65"/>
    </row>
    <row r="954" spans="2:19" ht="15" x14ac:dyDescent="0.25">
      <c r="B954" s="65"/>
      <c r="C954" s="65"/>
      <c r="F954" s="65"/>
      <c r="G954" s="65"/>
      <c r="J954" s="65"/>
      <c r="K954" s="65"/>
      <c r="N954" s="65"/>
      <c r="O954" s="65"/>
      <c r="R954" s="65"/>
      <c r="S954" s="65"/>
    </row>
    <row r="955" spans="2:19" ht="15" x14ac:dyDescent="0.25">
      <c r="B955" s="65"/>
      <c r="C955" s="65"/>
      <c r="F955" s="65"/>
      <c r="G955" s="65"/>
      <c r="J955" s="65"/>
      <c r="K955" s="65"/>
      <c r="N955" s="65"/>
      <c r="O955" s="65"/>
      <c r="R955" s="65"/>
      <c r="S955" s="65"/>
    </row>
    <row r="956" spans="2:19" ht="15" x14ac:dyDescent="0.25">
      <c r="B956" s="65"/>
      <c r="C956" s="65"/>
      <c r="F956" s="65"/>
      <c r="G956" s="65"/>
      <c r="J956" s="65"/>
      <c r="K956" s="65"/>
      <c r="N956" s="65"/>
      <c r="O956" s="65"/>
      <c r="R956" s="65"/>
      <c r="S956" s="65"/>
    </row>
    <row r="957" spans="2:19" ht="15" x14ac:dyDescent="0.25">
      <c r="B957" s="65"/>
      <c r="C957" s="65"/>
      <c r="F957" s="65"/>
      <c r="G957" s="65"/>
      <c r="J957" s="65"/>
      <c r="K957" s="65"/>
      <c r="N957" s="65"/>
      <c r="O957" s="65"/>
      <c r="R957" s="65"/>
      <c r="S957" s="65"/>
    </row>
    <row r="958" spans="2:19" ht="15" x14ac:dyDescent="0.25">
      <c r="B958" s="65"/>
      <c r="C958" s="65"/>
      <c r="F958" s="65"/>
      <c r="G958" s="65"/>
      <c r="J958" s="65"/>
      <c r="K958" s="65"/>
      <c r="N958" s="65"/>
      <c r="O958" s="65"/>
      <c r="R958" s="65"/>
      <c r="S958" s="65"/>
    </row>
    <row r="959" spans="2:19" ht="15" x14ac:dyDescent="0.25">
      <c r="B959" s="65"/>
      <c r="C959" s="65"/>
      <c r="F959" s="65"/>
      <c r="G959" s="65"/>
      <c r="J959" s="65"/>
      <c r="K959" s="65"/>
      <c r="N959" s="65"/>
      <c r="O959" s="65"/>
      <c r="R959" s="65"/>
      <c r="S959" s="65"/>
    </row>
    <row r="960" spans="2:19" ht="15" x14ac:dyDescent="0.25">
      <c r="B960" s="65"/>
      <c r="C960" s="65"/>
      <c r="F960" s="65"/>
      <c r="G960" s="65"/>
      <c r="J960" s="65"/>
      <c r="K960" s="65"/>
      <c r="N960" s="65"/>
      <c r="O960" s="65"/>
      <c r="R960" s="65"/>
      <c r="S960" s="65"/>
    </row>
    <row r="961" spans="2:19" ht="15" x14ac:dyDescent="0.25">
      <c r="B961" s="65"/>
      <c r="C961" s="65"/>
      <c r="F961" s="65"/>
      <c r="G961" s="65"/>
      <c r="J961" s="65"/>
      <c r="K961" s="65"/>
      <c r="N961" s="65"/>
      <c r="O961" s="65"/>
      <c r="R961" s="65"/>
      <c r="S961" s="65"/>
    </row>
    <row r="962" spans="2:19" ht="15" x14ac:dyDescent="0.25">
      <c r="B962" s="65"/>
      <c r="C962" s="65"/>
      <c r="F962" s="65"/>
      <c r="G962" s="65"/>
      <c r="J962" s="65"/>
      <c r="K962" s="65"/>
      <c r="N962" s="65"/>
      <c r="O962" s="65"/>
      <c r="R962" s="65"/>
      <c r="S962" s="65"/>
    </row>
    <row r="963" spans="2:19" ht="15" x14ac:dyDescent="0.25">
      <c r="B963" s="65"/>
      <c r="C963" s="65"/>
      <c r="F963" s="65"/>
      <c r="G963" s="65"/>
      <c r="J963" s="65"/>
      <c r="K963" s="65"/>
      <c r="N963" s="65"/>
      <c r="O963" s="65"/>
      <c r="R963" s="65"/>
      <c r="S963" s="65"/>
    </row>
    <row r="964" spans="2:19" ht="15" x14ac:dyDescent="0.25">
      <c r="B964" s="65"/>
      <c r="C964" s="65"/>
      <c r="F964" s="65"/>
      <c r="G964" s="65"/>
      <c r="J964" s="65"/>
      <c r="K964" s="65"/>
      <c r="N964" s="65"/>
      <c r="O964" s="65"/>
      <c r="R964" s="65"/>
      <c r="S964" s="65"/>
    </row>
    <row r="965" spans="2:19" ht="15" x14ac:dyDescent="0.25">
      <c r="B965" s="65"/>
      <c r="C965" s="65"/>
      <c r="F965" s="65"/>
      <c r="G965" s="65"/>
      <c r="J965" s="65"/>
      <c r="K965" s="65"/>
      <c r="N965" s="65"/>
      <c r="O965" s="65"/>
      <c r="R965" s="65"/>
      <c r="S965" s="65"/>
    </row>
    <row r="966" spans="2:19" ht="15" x14ac:dyDescent="0.25">
      <c r="B966" s="65"/>
      <c r="C966" s="65"/>
      <c r="F966" s="65"/>
      <c r="G966" s="65"/>
      <c r="J966" s="65"/>
      <c r="K966" s="65"/>
      <c r="N966" s="65"/>
      <c r="O966" s="65"/>
      <c r="R966" s="65"/>
      <c r="S966" s="65"/>
    </row>
    <row r="967" spans="2:19" ht="15" x14ac:dyDescent="0.25">
      <c r="B967" s="65"/>
      <c r="C967" s="65"/>
      <c r="F967" s="65"/>
      <c r="G967" s="65"/>
      <c r="J967" s="65"/>
      <c r="K967" s="65"/>
      <c r="N967" s="65"/>
      <c r="O967" s="65"/>
      <c r="R967" s="65"/>
      <c r="S967" s="65"/>
    </row>
    <row r="968" spans="2:19" ht="15" x14ac:dyDescent="0.25">
      <c r="B968" s="65"/>
      <c r="C968" s="65"/>
      <c r="F968" s="65"/>
      <c r="G968" s="65"/>
      <c r="J968" s="65"/>
      <c r="K968" s="65"/>
      <c r="N968" s="65"/>
      <c r="O968" s="65"/>
      <c r="R968" s="65"/>
      <c r="S968" s="65"/>
    </row>
    <row r="969" spans="2:19" ht="15" x14ac:dyDescent="0.25">
      <c r="B969" s="65"/>
      <c r="C969" s="65"/>
      <c r="F969" s="65"/>
      <c r="G969" s="65"/>
      <c r="J969" s="65"/>
      <c r="K969" s="65"/>
      <c r="N969" s="65"/>
      <c r="O969" s="65"/>
      <c r="R969" s="65"/>
      <c r="S969" s="65"/>
    </row>
    <row r="970" spans="2:19" ht="15" x14ac:dyDescent="0.25">
      <c r="B970" s="65"/>
      <c r="C970" s="65"/>
      <c r="F970" s="65"/>
      <c r="G970" s="65"/>
      <c r="J970" s="65"/>
      <c r="K970" s="65"/>
      <c r="N970" s="65"/>
      <c r="O970" s="65"/>
      <c r="R970" s="65"/>
      <c r="S970" s="65"/>
    </row>
    <row r="971" spans="2:19" ht="15" x14ac:dyDescent="0.25">
      <c r="B971" s="65"/>
      <c r="C971" s="65"/>
      <c r="F971" s="65"/>
      <c r="G971" s="65"/>
      <c r="J971" s="65"/>
      <c r="K971" s="65"/>
      <c r="N971" s="65"/>
      <c r="O971" s="65"/>
      <c r="R971" s="65"/>
      <c r="S971" s="65"/>
    </row>
    <row r="972" spans="2:19" ht="15" x14ac:dyDescent="0.25">
      <c r="B972" s="65"/>
      <c r="C972" s="65"/>
      <c r="F972" s="65"/>
      <c r="G972" s="65"/>
      <c r="J972" s="65"/>
      <c r="K972" s="65"/>
      <c r="N972" s="65"/>
      <c r="O972" s="65"/>
      <c r="R972" s="65"/>
      <c r="S972" s="65"/>
    </row>
    <row r="973" spans="2:19" ht="15" x14ac:dyDescent="0.25">
      <c r="B973" s="65"/>
      <c r="C973" s="65"/>
      <c r="F973" s="65"/>
      <c r="G973" s="65"/>
      <c r="J973" s="65"/>
      <c r="K973" s="65"/>
      <c r="N973" s="65"/>
      <c r="O973" s="65"/>
      <c r="R973" s="65"/>
      <c r="S973" s="65"/>
    </row>
    <row r="974" spans="2:19" ht="15" x14ac:dyDescent="0.25">
      <c r="B974" s="65"/>
      <c r="C974" s="65"/>
      <c r="F974" s="65"/>
      <c r="G974" s="65"/>
      <c r="J974" s="65"/>
      <c r="K974" s="65"/>
      <c r="N974" s="65"/>
      <c r="O974" s="65"/>
      <c r="R974" s="65"/>
      <c r="S974" s="65"/>
    </row>
    <row r="975" spans="2:19" ht="15" x14ac:dyDescent="0.25">
      <c r="B975" s="65"/>
      <c r="C975" s="65"/>
      <c r="F975" s="65"/>
      <c r="G975" s="65"/>
      <c r="J975" s="65"/>
      <c r="K975" s="65"/>
      <c r="N975" s="65"/>
      <c r="O975" s="65"/>
      <c r="R975" s="65"/>
      <c r="S975" s="65"/>
    </row>
    <row r="976" spans="2:19" ht="15" x14ac:dyDescent="0.25">
      <c r="B976" s="65"/>
      <c r="C976" s="65"/>
      <c r="F976" s="65"/>
      <c r="G976" s="65"/>
      <c r="J976" s="65"/>
      <c r="K976" s="65"/>
      <c r="N976" s="65"/>
      <c r="O976" s="65"/>
      <c r="R976" s="65"/>
      <c r="S976" s="65"/>
    </row>
    <row r="977" spans="2:19" ht="15" x14ac:dyDescent="0.25">
      <c r="B977" s="65"/>
      <c r="C977" s="65"/>
      <c r="F977" s="65"/>
      <c r="G977" s="65"/>
      <c r="J977" s="65"/>
      <c r="K977" s="65"/>
      <c r="N977" s="65"/>
      <c r="O977" s="65"/>
      <c r="R977" s="65"/>
      <c r="S977" s="65"/>
    </row>
    <row r="978" spans="2:19" ht="15" x14ac:dyDescent="0.25">
      <c r="B978" s="65"/>
      <c r="C978" s="65"/>
      <c r="F978" s="65"/>
      <c r="G978" s="65"/>
      <c r="J978" s="65"/>
      <c r="K978" s="65"/>
      <c r="N978" s="65"/>
      <c r="O978" s="65"/>
      <c r="R978" s="65"/>
      <c r="S978" s="65"/>
    </row>
    <row r="979" spans="2:19" ht="15" x14ac:dyDescent="0.25">
      <c r="B979" s="65"/>
      <c r="C979" s="65"/>
      <c r="F979" s="65"/>
      <c r="G979" s="65"/>
      <c r="J979" s="65"/>
      <c r="K979" s="65"/>
      <c r="N979" s="65"/>
      <c r="O979" s="65"/>
      <c r="R979" s="65"/>
      <c r="S979" s="65"/>
    </row>
    <row r="980" spans="2:19" ht="15" x14ac:dyDescent="0.25">
      <c r="B980" s="65"/>
      <c r="C980" s="65"/>
      <c r="F980" s="65"/>
      <c r="G980" s="65"/>
      <c r="J980" s="65"/>
      <c r="K980" s="65"/>
      <c r="N980" s="65"/>
      <c r="O980" s="65"/>
      <c r="R980" s="65"/>
      <c r="S980" s="65"/>
    </row>
    <row r="981" spans="2:19" ht="15" x14ac:dyDescent="0.25">
      <c r="B981" s="65"/>
      <c r="C981" s="65"/>
      <c r="F981" s="65"/>
      <c r="G981" s="65"/>
      <c r="J981" s="65"/>
      <c r="K981" s="65"/>
      <c r="N981" s="65"/>
      <c r="O981" s="65"/>
      <c r="R981" s="65"/>
      <c r="S981" s="65"/>
    </row>
    <row r="982" spans="2:19" ht="15" x14ac:dyDescent="0.25">
      <c r="B982" s="65"/>
      <c r="C982" s="65"/>
      <c r="F982" s="65"/>
      <c r="G982" s="65"/>
      <c r="J982" s="65"/>
      <c r="K982" s="65"/>
      <c r="N982" s="65"/>
      <c r="O982" s="65"/>
      <c r="R982" s="65"/>
      <c r="S982" s="65"/>
    </row>
    <row r="983" spans="2:19" ht="15" x14ac:dyDescent="0.25">
      <c r="B983" s="65"/>
      <c r="C983" s="65"/>
      <c r="F983" s="65"/>
      <c r="G983" s="65"/>
      <c r="J983" s="65"/>
      <c r="K983" s="65"/>
      <c r="N983" s="65"/>
      <c r="O983" s="65"/>
      <c r="R983" s="65"/>
      <c r="S983" s="65"/>
    </row>
    <row r="984" spans="2:19" ht="15" x14ac:dyDescent="0.25">
      <c r="B984" s="65"/>
      <c r="C984" s="65"/>
      <c r="F984" s="65"/>
      <c r="G984" s="65"/>
      <c r="J984" s="65"/>
      <c r="K984" s="65"/>
      <c r="N984" s="65"/>
      <c r="O984" s="65"/>
      <c r="R984" s="65"/>
      <c r="S984" s="65"/>
    </row>
    <row r="985" spans="2:19" ht="15" x14ac:dyDescent="0.25">
      <c r="B985" s="65"/>
      <c r="C985" s="65"/>
      <c r="F985" s="65"/>
      <c r="G985" s="65"/>
      <c r="J985" s="65"/>
      <c r="K985" s="65"/>
      <c r="N985" s="65"/>
      <c r="O985" s="65"/>
      <c r="R985" s="65"/>
      <c r="S985" s="65"/>
    </row>
    <row r="986" spans="2:19" ht="15" x14ac:dyDescent="0.25">
      <c r="B986" s="65"/>
      <c r="C986" s="65"/>
      <c r="F986" s="65"/>
      <c r="G986" s="65"/>
      <c r="J986" s="65"/>
      <c r="K986" s="65"/>
      <c r="N986" s="65"/>
      <c r="O986" s="65"/>
      <c r="R986" s="65"/>
      <c r="S986" s="65"/>
    </row>
    <row r="987" spans="2:19" ht="15" x14ac:dyDescent="0.25">
      <c r="B987" s="65"/>
      <c r="C987" s="65"/>
      <c r="F987" s="65"/>
      <c r="G987" s="65"/>
      <c r="J987" s="65"/>
      <c r="K987" s="65"/>
      <c r="N987" s="65"/>
      <c r="O987" s="65"/>
      <c r="R987" s="65"/>
      <c r="S987" s="65"/>
    </row>
    <row r="988" spans="2:19" ht="15" x14ac:dyDescent="0.25">
      <c r="B988" s="65"/>
      <c r="C988" s="65"/>
      <c r="F988" s="65"/>
      <c r="G988" s="65"/>
      <c r="J988" s="65"/>
      <c r="K988" s="65"/>
      <c r="N988" s="65"/>
      <c r="O988" s="65"/>
      <c r="R988" s="65"/>
      <c r="S988" s="65"/>
    </row>
    <row r="989" spans="2:19" ht="15" x14ac:dyDescent="0.25">
      <c r="B989" s="65"/>
      <c r="C989" s="65"/>
      <c r="F989" s="65"/>
      <c r="G989" s="65"/>
      <c r="J989" s="65"/>
      <c r="K989" s="65"/>
      <c r="N989" s="65"/>
      <c r="O989" s="65"/>
      <c r="R989" s="65"/>
      <c r="S989" s="65"/>
    </row>
    <row r="990" spans="2:19" ht="15" x14ac:dyDescent="0.25">
      <c r="B990" s="65"/>
      <c r="C990" s="65"/>
      <c r="F990" s="65"/>
      <c r="G990" s="65"/>
      <c r="J990" s="65"/>
      <c r="K990" s="65"/>
      <c r="N990" s="65"/>
      <c r="O990" s="65"/>
      <c r="R990" s="65"/>
      <c r="S990" s="65"/>
    </row>
    <row r="991" spans="2:19" ht="15" x14ac:dyDescent="0.25">
      <c r="B991" s="65"/>
      <c r="C991" s="65"/>
      <c r="F991" s="65"/>
      <c r="G991" s="65"/>
      <c r="J991" s="65"/>
      <c r="K991" s="65"/>
      <c r="N991" s="65"/>
      <c r="O991" s="65"/>
      <c r="R991" s="65"/>
      <c r="S991" s="65"/>
    </row>
    <row r="992" spans="2:19" ht="15" x14ac:dyDescent="0.25">
      <c r="B992" s="65"/>
      <c r="C992" s="65"/>
      <c r="F992" s="65"/>
      <c r="G992" s="65"/>
      <c r="J992" s="65"/>
      <c r="K992" s="65"/>
      <c r="N992" s="65"/>
      <c r="O992" s="65"/>
      <c r="R992" s="65"/>
      <c r="S992" s="65"/>
    </row>
    <row r="993" spans="2:19" ht="15" x14ac:dyDescent="0.25">
      <c r="B993" s="65"/>
      <c r="C993" s="65"/>
      <c r="F993" s="65"/>
      <c r="G993" s="65"/>
      <c r="J993" s="65"/>
      <c r="K993" s="65"/>
      <c r="N993" s="65"/>
      <c r="O993" s="65"/>
      <c r="R993" s="65"/>
      <c r="S993" s="65"/>
    </row>
    <row r="994" spans="2:19" ht="15" x14ac:dyDescent="0.25">
      <c r="B994" s="65"/>
      <c r="C994" s="65"/>
      <c r="F994" s="65"/>
      <c r="G994" s="65"/>
      <c r="J994" s="65"/>
      <c r="K994" s="65"/>
      <c r="N994" s="65"/>
      <c r="O994" s="65"/>
      <c r="R994" s="65"/>
      <c r="S994" s="65"/>
    </row>
    <row r="995" spans="2:19" ht="15" x14ac:dyDescent="0.25">
      <c r="B995" s="65"/>
      <c r="C995" s="65"/>
      <c r="F995" s="65"/>
      <c r="G995" s="65"/>
      <c r="J995" s="65"/>
      <c r="K995" s="65"/>
      <c r="N995" s="65"/>
      <c r="O995" s="65"/>
      <c r="R995" s="65"/>
      <c r="S995" s="65"/>
    </row>
    <row r="996" spans="2:19" ht="15" x14ac:dyDescent="0.25">
      <c r="B996" s="65"/>
      <c r="C996" s="65"/>
      <c r="F996" s="65"/>
      <c r="G996" s="65"/>
      <c r="J996" s="65"/>
      <c r="K996" s="65"/>
      <c r="N996" s="65"/>
      <c r="O996" s="65"/>
      <c r="R996" s="65"/>
      <c r="S996" s="65"/>
    </row>
    <row r="997" spans="2:19" ht="15" x14ac:dyDescent="0.25">
      <c r="B997" s="65"/>
      <c r="C997" s="65"/>
      <c r="F997" s="65"/>
      <c r="G997" s="65"/>
      <c r="J997" s="65"/>
      <c r="K997" s="65"/>
      <c r="N997" s="65"/>
      <c r="O997" s="65"/>
      <c r="R997" s="65"/>
      <c r="S997" s="65"/>
    </row>
    <row r="998" spans="2:19" ht="15" x14ac:dyDescent="0.25">
      <c r="B998" s="65"/>
      <c r="C998" s="65"/>
      <c r="F998" s="65"/>
      <c r="G998" s="65"/>
      <c r="J998" s="65"/>
      <c r="K998" s="65"/>
      <c r="N998" s="65"/>
      <c r="O998" s="65"/>
      <c r="R998" s="65"/>
      <c r="S998" s="65"/>
    </row>
    <row r="999" spans="2:19" ht="15" x14ac:dyDescent="0.25">
      <c r="B999" s="65"/>
      <c r="C999" s="65"/>
      <c r="F999" s="65"/>
      <c r="G999" s="65"/>
      <c r="J999" s="65"/>
      <c r="K999" s="65"/>
      <c r="N999" s="65"/>
      <c r="O999" s="65"/>
      <c r="R999" s="65"/>
      <c r="S999" s="65"/>
    </row>
    <row r="1000" spans="2:19" ht="15" x14ac:dyDescent="0.25">
      <c r="B1000" s="65"/>
      <c r="C1000" s="65"/>
      <c r="F1000" s="65"/>
      <c r="G1000" s="65"/>
      <c r="J1000" s="65"/>
      <c r="K1000" s="65"/>
      <c r="N1000" s="65"/>
      <c r="O1000" s="65"/>
      <c r="R1000" s="65"/>
      <c r="S1000" s="65"/>
    </row>
  </sheetData>
  <mergeCells count="3">
    <mergeCell ref="A1:O1"/>
    <mergeCell ref="N18:O18"/>
    <mergeCell ref="N19:O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601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 x14ac:dyDescent="0.25"/>
  <cols>
    <col min="1" max="1" width="5.109375" customWidth="1"/>
    <col min="2" max="2" width="35.109375" customWidth="1"/>
    <col min="3" max="4" width="7.6640625" customWidth="1"/>
    <col min="5" max="5" width="35.109375" customWidth="1"/>
    <col min="6" max="7" width="7.6640625" customWidth="1"/>
  </cols>
  <sheetData>
    <row r="1" spans="1:7" x14ac:dyDescent="0.25">
      <c r="A1" s="9" t="s">
        <v>510</v>
      </c>
      <c r="B1" s="9" t="s">
        <v>511</v>
      </c>
      <c r="C1" s="9" t="s">
        <v>512</v>
      </c>
      <c r="D1" s="10" t="s">
        <v>513</v>
      </c>
      <c r="E1" s="9" t="s">
        <v>514</v>
      </c>
      <c r="F1" s="9" t="s">
        <v>512</v>
      </c>
      <c r="G1" s="10" t="s">
        <v>513</v>
      </c>
    </row>
    <row r="2" spans="1:7" ht="15.75" customHeight="1" x14ac:dyDescent="0.3">
      <c r="B2" s="7" t="s">
        <v>62</v>
      </c>
      <c r="C2" s="11" t="str">
        <f t="shared" ref="C2:C12" si="0">IF(ISBLANK(B2),"",IFERROR(VLOOKUP(B2, RANKINGS, 2, FALSE),""))</f>
        <v>ALEX</v>
      </c>
      <c r="D2" s="11">
        <f t="shared" ref="D2:D65" si="1">IF(ISBLANK(B2),"",IFERROR(VLOOKUP(B2, RANKINGS, 3, FALSE),0))</f>
        <v>190.69</v>
      </c>
      <c r="F2" s="12" t="str">
        <f t="shared" ref="F2:F65" si="2">IF(ISBLANK(E2),"",IFERROR(VLOOKUP(E2, RANKINGS, 2, FALSE),""))</f>
        <v/>
      </c>
      <c r="G2" s="12" t="str">
        <f t="shared" ref="G2:G65" si="3">IF(ISBLANK(E2),"",IFERROR(VLOOKUP(E2, RANKINGS, 3, FALSE),0))</f>
        <v/>
      </c>
    </row>
    <row r="3" spans="1:7" ht="15.75" customHeight="1" x14ac:dyDescent="0.3">
      <c r="B3" s="7" t="s">
        <v>198</v>
      </c>
      <c r="C3" s="11" t="str">
        <f t="shared" si="0"/>
        <v>ALEX</v>
      </c>
      <c r="D3" s="11">
        <f t="shared" si="1"/>
        <v>71.06</v>
      </c>
      <c r="F3" s="12" t="str">
        <f t="shared" si="2"/>
        <v/>
      </c>
      <c r="G3" s="12" t="str">
        <f t="shared" si="3"/>
        <v/>
      </c>
    </row>
    <row r="4" spans="1:7" ht="15.75" customHeight="1" x14ac:dyDescent="0.3">
      <c r="B4" s="7" t="s">
        <v>229</v>
      </c>
      <c r="C4" s="11" t="str">
        <f t="shared" si="0"/>
        <v>ALEX</v>
      </c>
      <c r="D4" s="11">
        <f t="shared" si="1"/>
        <v>56.87</v>
      </c>
      <c r="F4" s="12" t="str">
        <f t="shared" si="2"/>
        <v/>
      </c>
      <c r="G4" s="12" t="str">
        <f t="shared" si="3"/>
        <v/>
      </c>
    </row>
    <row r="5" spans="1:7" ht="15.75" customHeight="1" x14ac:dyDescent="0.3">
      <c r="B5" s="7" t="s">
        <v>140</v>
      </c>
      <c r="C5" s="11" t="str">
        <f t="shared" si="0"/>
        <v>ASH MSA</v>
      </c>
      <c r="D5" s="11">
        <f t="shared" si="1"/>
        <v>107.6</v>
      </c>
      <c r="F5" s="12" t="str">
        <f t="shared" si="2"/>
        <v/>
      </c>
      <c r="G5" s="12" t="str">
        <f t="shared" si="3"/>
        <v/>
      </c>
    </row>
    <row r="6" spans="1:7" ht="15.75" customHeight="1" x14ac:dyDescent="0.3">
      <c r="B6" s="7" t="s">
        <v>157</v>
      </c>
      <c r="C6" s="11" t="str">
        <f t="shared" si="0"/>
        <v>ASH MSA</v>
      </c>
      <c r="D6" s="11">
        <f t="shared" si="1"/>
        <v>95.32</v>
      </c>
      <c r="F6" s="12" t="str">
        <f t="shared" si="2"/>
        <v/>
      </c>
      <c r="G6" s="12" t="str">
        <f t="shared" si="3"/>
        <v/>
      </c>
    </row>
    <row r="7" spans="1:7" ht="15.75" customHeight="1" x14ac:dyDescent="0.3">
      <c r="B7" s="7" t="s">
        <v>302</v>
      </c>
      <c r="C7" s="11" t="str">
        <f t="shared" si="0"/>
        <v>ASH MSA</v>
      </c>
      <c r="D7" s="11">
        <f t="shared" si="1"/>
        <v>40.15</v>
      </c>
      <c r="F7" s="12" t="str">
        <f t="shared" si="2"/>
        <v/>
      </c>
      <c r="G7" s="12" t="str">
        <f t="shared" si="3"/>
        <v/>
      </c>
    </row>
    <row r="8" spans="1:7" ht="15.75" customHeight="1" x14ac:dyDescent="0.3">
      <c r="B8" s="7" t="s">
        <v>72</v>
      </c>
      <c r="C8" s="11" t="str">
        <f t="shared" si="0"/>
        <v>BRI</v>
      </c>
      <c r="D8" s="11">
        <f t="shared" si="1"/>
        <v>176.43</v>
      </c>
      <c r="F8" s="12" t="str">
        <f t="shared" si="2"/>
        <v/>
      </c>
      <c r="G8" s="12" t="str">
        <f t="shared" si="3"/>
        <v/>
      </c>
    </row>
    <row r="9" spans="1:7" ht="15.75" customHeight="1" x14ac:dyDescent="0.3">
      <c r="B9" s="7" t="s">
        <v>151</v>
      </c>
      <c r="C9" s="11" t="str">
        <f t="shared" si="0"/>
        <v>BRI</v>
      </c>
      <c r="D9" s="11">
        <f t="shared" si="1"/>
        <v>98.3</v>
      </c>
      <c r="F9" s="12" t="str">
        <f t="shared" si="2"/>
        <v/>
      </c>
      <c r="G9" s="12" t="str">
        <f t="shared" si="3"/>
        <v/>
      </c>
    </row>
    <row r="10" spans="1:7" ht="15.75" customHeight="1" x14ac:dyDescent="0.3">
      <c r="B10" s="7" t="s">
        <v>254</v>
      </c>
      <c r="C10" s="11" t="str">
        <f t="shared" si="0"/>
        <v>BRI</v>
      </c>
      <c r="D10" s="11">
        <f t="shared" si="1"/>
        <v>50.79</v>
      </c>
      <c r="F10" s="12" t="str">
        <f t="shared" si="2"/>
        <v/>
      </c>
      <c r="G10" s="12" t="str">
        <f t="shared" si="3"/>
        <v/>
      </c>
    </row>
    <row r="11" spans="1:7" ht="15.75" customHeight="1" x14ac:dyDescent="0.3">
      <c r="B11" s="7" t="s">
        <v>191</v>
      </c>
      <c r="C11" s="11" t="str">
        <f t="shared" si="0"/>
        <v>BRI</v>
      </c>
      <c r="D11" s="11">
        <f t="shared" si="1"/>
        <v>73.95</v>
      </c>
      <c r="F11" s="12" t="str">
        <f t="shared" si="2"/>
        <v/>
      </c>
      <c r="G11" s="12" t="str">
        <f t="shared" si="3"/>
        <v/>
      </c>
    </row>
    <row r="12" spans="1:7" ht="15.75" customHeight="1" x14ac:dyDescent="0.3">
      <c r="B12" s="7" t="s">
        <v>146</v>
      </c>
      <c r="C12" s="11" t="str">
        <f t="shared" si="0"/>
        <v>CAS</v>
      </c>
      <c r="D12" s="11">
        <f t="shared" si="1"/>
        <v>104.1</v>
      </c>
      <c r="F12" s="12" t="str">
        <f t="shared" si="2"/>
        <v/>
      </c>
      <c r="G12" s="12" t="str">
        <f t="shared" si="3"/>
        <v/>
      </c>
    </row>
    <row r="13" spans="1:7" ht="15.75" customHeight="1" x14ac:dyDescent="0.3">
      <c r="B13" s="7" t="s">
        <v>515</v>
      </c>
      <c r="C13" s="11" t="s">
        <v>8</v>
      </c>
      <c r="D13" s="11">
        <f t="shared" si="1"/>
        <v>0</v>
      </c>
      <c r="F13" s="12" t="str">
        <f t="shared" si="2"/>
        <v/>
      </c>
      <c r="G13" s="12" t="str">
        <f t="shared" si="3"/>
        <v/>
      </c>
    </row>
    <row r="14" spans="1:7" ht="15.75" customHeight="1" x14ac:dyDescent="0.3">
      <c r="B14" s="7" t="s">
        <v>49</v>
      </c>
      <c r="C14" s="11" t="str">
        <f t="shared" ref="C14:C36" si="4">IF(ISBLANK(B14),"",IFERROR(VLOOKUP(B14, RANKINGS, 2, FALSE),""))</f>
        <v>CAS</v>
      </c>
      <c r="D14" s="11">
        <f t="shared" si="1"/>
        <v>217.71</v>
      </c>
      <c r="F14" s="12" t="str">
        <f t="shared" si="2"/>
        <v/>
      </c>
      <c r="G14" s="12" t="str">
        <f t="shared" si="3"/>
        <v/>
      </c>
    </row>
    <row r="15" spans="1:7" ht="15.75" customHeight="1" x14ac:dyDescent="0.3">
      <c r="B15" s="7" t="s">
        <v>28</v>
      </c>
      <c r="C15" s="11" t="str">
        <f t="shared" si="4"/>
        <v>CAS</v>
      </c>
      <c r="D15" s="11">
        <f t="shared" si="1"/>
        <v>266.43</v>
      </c>
      <c r="F15" s="12" t="str">
        <f t="shared" si="2"/>
        <v/>
      </c>
      <c r="G15" s="12" t="str">
        <f t="shared" si="3"/>
        <v/>
      </c>
    </row>
    <row r="16" spans="1:7" ht="15.75" customHeight="1" x14ac:dyDescent="0.3">
      <c r="B16" s="7" t="s">
        <v>516</v>
      </c>
      <c r="C16" s="11" t="str">
        <f t="shared" si="4"/>
        <v>CAS</v>
      </c>
      <c r="D16" s="11">
        <f t="shared" si="1"/>
        <v>178.72</v>
      </c>
      <c r="F16" s="12" t="str">
        <f t="shared" si="2"/>
        <v/>
      </c>
      <c r="G16" s="12" t="str">
        <f t="shared" si="3"/>
        <v/>
      </c>
    </row>
    <row r="17" spans="1:7" ht="15.75" customHeight="1" x14ac:dyDescent="0.3">
      <c r="B17" s="7" t="s">
        <v>402</v>
      </c>
      <c r="C17" s="11" t="str">
        <f t="shared" si="4"/>
        <v>CAS</v>
      </c>
      <c r="D17" s="11">
        <f t="shared" si="1"/>
        <v>18.899999999999999</v>
      </c>
      <c r="F17" s="12" t="str">
        <f t="shared" si="2"/>
        <v/>
      </c>
      <c r="G17" s="12" t="str">
        <f t="shared" si="3"/>
        <v/>
      </c>
    </row>
    <row r="18" spans="1:7" ht="15.75" customHeight="1" x14ac:dyDescent="0.3">
      <c r="B18" s="7" t="s">
        <v>123</v>
      </c>
      <c r="C18" s="11" t="str">
        <f t="shared" si="4"/>
        <v>CAS</v>
      </c>
      <c r="D18" s="11">
        <f t="shared" si="1"/>
        <v>119.99</v>
      </c>
      <c r="F18" s="12" t="str">
        <f t="shared" si="2"/>
        <v/>
      </c>
      <c r="G18" s="12" t="str">
        <f t="shared" si="3"/>
        <v/>
      </c>
    </row>
    <row r="19" spans="1:7" ht="15.75" customHeight="1" x14ac:dyDescent="0.3">
      <c r="B19" s="7" t="s">
        <v>95</v>
      </c>
      <c r="C19" s="11" t="str">
        <f t="shared" si="4"/>
        <v>CAS</v>
      </c>
      <c r="D19" s="11">
        <f t="shared" si="1"/>
        <v>149.47</v>
      </c>
      <c r="F19" s="12" t="str">
        <f t="shared" si="2"/>
        <v/>
      </c>
      <c r="G19" s="12" t="str">
        <f t="shared" si="3"/>
        <v/>
      </c>
    </row>
    <row r="20" spans="1:7" ht="15.75" customHeight="1" x14ac:dyDescent="0.3">
      <c r="B20" s="7" t="s">
        <v>7</v>
      </c>
      <c r="C20" s="11" t="str">
        <f t="shared" si="4"/>
        <v>CAS</v>
      </c>
      <c r="D20" s="11">
        <f t="shared" si="1"/>
        <v>402.6</v>
      </c>
      <c r="F20" s="12" t="str">
        <f t="shared" si="2"/>
        <v/>
      </c>
      <c r="G20" s="12" t="str">
        <f t="shared" si="3"/>
        <v/>
      </c>
    </row>
    <row r="21" spans="1:7" ht="15.75" customHeight="1" x14ac:dyDescent="0.3">
      <c r="B21" s="7" t="s">
        <v>160</v>
      </c>
      <c r="C21" s="11" t="str">
        <f t="shared" si="4"/>
        <v>CAS</v>
      </c>
      <c r="D21" s="11">
        <f t="shared" si="1"/>
        <v>92.89</v>
      </c>
      <c r="F21" s="12" t="str">
        <f t="shared" si="2"/>
        <v/>
      </c>
      <c r="G21" s="12" t="str">
        <f t="shared" si="3"/>
        <v/>
      </c>
    </row>
    <row r="22" spans="1:7" ht="15.75" customHeight="1" x14ac:dyDescent="0.3">
      <c r="B22" s="7" t="s">
        <v>100</v>
      </c>
      <c r="C22" s="11" t="str">
        <f t="shared" si="4"/>
        <v>CAS</v>
      </c>
      <c r="D22" s="11">
        <f t="shared" si="1"/>
        <v>132.22999999999999</v>
      </c>
      <c r="F22" s="12" t="str">
        <f t="shared" si="2"/>
        <v/>
      </c>
      <c r="G22" s="12" t="str">
        <f t="shared" si="3"/>
        <v/>
      </c>
    </row>
    <row r="23" spans="1:7" ht="15.75" customHeight="1" x14ac:dyDescent="0.3">
      <c r="B23" s="7" t="s">
        <v>517</v>
      </c>
      <c r="C23" s="11" t="str">
        <f t="shared" si="4"/>
        <v>CAS</v>
      </c>
      <c r="D23" s="11">
        <f t="shared" si="1"/>
        <v>193.73</v>
      </c>
      <c r="F23" s="12" t="str">
        <f t="shared" si="2"/>
        <v/>
      </c>
      <c r="G23" s="12" t="str">
        <f t="shared" si="3"/>
        <v/>
      </c>
    </row>
    <row r="24" spans="1:7" ht="15.75" customHeight="1" x14ac:dyDescent="0.3">
      <c r="A24" s="13">
        <v>1</v>
      </c>
      <c r="B24" s="7" t="s">
        <v>10</v>
      </c>
      <c r="C24" s="11" t="str">
        <f t="shared" si="4"/>
        <v>CAS</v>
      </c>
      <c r="D24" s="11">
        <f t="shared" si="1"/>
        <v>387.27</v>
      </c>
      <c r="F24" s="12" t="str">
        <f t="shared" si="2"/>
        <v/>
      </c>
      <c r="G24" s="12" t="str">
        <f t="shared" si="3"/>
        <v/>
      </c>
    </row>
    <row r="25" spans="1:7" ht="15.75" customHeight="1" x14ac:dyDescent="0.3">
      <c r="B25" s="7" t="s">
        <v>518</v>
      </c>
      <c r="C25" s="11" t="str">
        <f t="shared" si="4"/>
        <v>CLW</v>
      </c>
      <c r="D25" s="11">
        <f t="shared" si="1"/>
        <v>134.13</v>
      </c>
      <c r="F25" s="12" t="str">
        <f t="shared" si="2"/>
        <v/>
      </c>
      <c r="G25" s="12" t="str">
        <f t="shared" si="3"/>
        <v/>
      </c>
    </row>
    <row r="26" spans="1:7" ht="15.75" customHeight="1" x14ac:dyDescent="0.3">
      <c r="B26" s="7" t="s">
        <v>280</v>
      </c>
      <c r="C26" s="11" t="str">
        <f t="shared" si="4"/>
        <v>CLW</v>
      </c>
      <c r="D26" s="11">
        <f t="shared" si="1"/>
        <v>44.17</v>
      </c>
      <c r="F26" s="12" t="str">
        <f t="shared" si="2"/>
        <v/>
      </c>
      <c r="G26" s="12" t="str">
        <f t="shared" si="3"/>
        <v/>
      </c>
    </row>
    <row r="27" spans="1:7" ht="15.75" customHeight="1" x14ac:dyDescent="0.3">
      <c r="B27" s="7" t="s">
        <v>219</v>
      </c>
      <c r="C27" s="11" t="str">
        <f t="shared" si="4"/>
        <v>CLW</v>
      </c>
      <c r="D27" s="11">
        <f t="shared" si="1"/>
        <v>65.66</v>
      </c>
      <c r="F27" s="12" t="str">
        <f t="shared" si="2"/>
        <v/>
      </c>
      <c r="G27" s="12" t="str">
        <f t="shared" si="3"/>
        <v/>
      </c>
    </row>
    <row r="28" spans="1:7" ht="15.75" customHeight="1" x14ac:dyDescent="0.3">
      <c r="B28" s="7" t="s">
        <v>114</v>
      </c>
      <c r="C28" s="11" t="str">
        <f t="shared" si="4"/>
        <v>CLW</v>
      </c>
      <c r="D28" s="11">
        <f t="shared" si="1"/>
        <v>124.26</v>
      </c>
      <c r="F28" s="12" t="str">
        <f t="shared" si="2"/>
        <v/>
      </c>
      <c r="G28" s="12" t="str">
        <f t="shared" si="3"/>
        <v/>
      </c>
    </row>
    <row r="29" spans="1:7" ht="15.75" customHeight="1" x14ac:dyDescent="0.3">
      <c r="B29" s="7" t="s">
        <v>15</v>
      </c>
      <c r="C29" s="11" t="str">
        <f t="shared" si="4"/>
        <v>CLW</v>
      </c>
      <c r="D29" s="11">
        <f t="shared" si="1"/>
        <v>327.35000000000002</v>
      </c>
      <c r="F29" s="12" t="str">
        <f t="shared" si="2"/>
        <v/>
      </c>
      <c r="G29" s="12" t="str">
        <f t="shared" si="3"/>
        <v/>
      </c>
    </row>
    <row r="30" spans="1:7" ht="15.6" x14ac:dyDescent="0.3">
      <c r="B30" s="7" t="s">
        <v>14</v>
      </c>
      <c r="C30" s="11" t="str">
        <f t="shared" si="4"/>
        <v>CLW</v>
      </c>
      <c r="D30" s="11">
        <f t="shared" si="1"/>
        <v>343.41</v>
      </c>
      <c r="F30" s="12" t="str">
        <f t="shared" si="2"/>
        <v/>
      </c>
      <c r="G30" s="12" t="str">
        <f t="shared" si="3"/>
        <v/>
      </c>
    </row>
    <row r="31" spans="1:7" ht="15.6" x14ac:dyDescent="0.3">
      <c r="B31" s="7" t="s">
        <v>298</v>
      </c>
      <c r="C31" s="11" t="str">
        <f t="shared" si="4"/>
        <v>CLW</v>
      </c>
      <c r="D31" s="11">
        <f t="shared" si="1"/>
        <v>40.5</v>
      </c>
      <c r="F31" s="12" t="str">
        <f t="shared" si="2"/>
        <v/>
      </c>
      <c r="G31" s="12" t="str">
        <f t="shared" si="3"/>
        <v/>
      </c>
    </row>
    <row r="32" spans="1:7" ht="15.6" x14ac:dyDescent="0.3">
      <c r="B32" s="7" t="s">
        <v>11</v>
      </c>
      <c r="C32" s="11" t="str">
        <f t="shared" si="4"/>
        <v>CLW</v>
      </c>
      <c r="D32" s="11">
        <f t="shared" si="1"/>
        <v>382.58</v>
      </c>
      <c r="F32" s="12" t="str">
        <f t="shared" si="2"/>
        <v/>
      </c>
      <c r="G32" s="12" t="str">
        <f t="shared" si="3"/>
        <v/>
      </c>
    </row>
    <row r="33" spans="2:7" ht="15.6" x14ac:dyDescent="0.3">
      <c r="B33" s="7" t="s">
        <v>395</v>
      </c>
      <c r="C33" s="11" t="str">
        <f t="shared" si="4"/>
        <v>CLW</v>
      </c>
      <c r="D33" s="11">
        <f t="shared" si="1"/>
        <v>19.190000000000001</v>
      </c>
      <c r="F33" s="12" t="str">
        <f t="shared" si="2"/>
        <v/>
      </c>
      <c r="G33" s="12" t="str">
        <f t="shared" si="3"/>
        <v/>
      </c>
    </row>
    <row r="34" spans="2:7" ht="15.6" x14ac:dyDescent="0.3">
      <c r="B34" s="7" t="s">
        <v>18</v>
      </c>
      <c r="C34" s="11" t="str">
        <f t="shared" si="4"/>
        <v>CLW</v>
      </c>
      <c r="D34" s="11">
        <f t="shared" si="1"/>
        <v>318.85000000000002</v>
      </c>
      <c r="F34" s="12" t="str">
        <f t="shared" si="2"/>
        <v/>
      </c>
      <c r="G34" s="12" t="str">
        <f t="shared" si="3"/>
        <v/>
      </c>
    </row>
    <row r="35" spans="2:7" ht="15.6" x14ac:dyDescent="0.3">
      <c r="B35" s="7" t="s">
        <v>133</v>
      </c>
      <c r="C35" s="11" t="str">
        <f t="shared" si="4"/>
        <v>HOK</v>
      </c>
      <c r="D35" s="11">
        <f t="shared" si="1"/>
        <v>115.64</v>
      </c>
      <c r="F35" s="12" t="str">
        <f t="shared" si="2"/>
        <v/>
      </c>
      <c r="G35" s="12" t="str">
        <f t="shared" si="3"/>
        <v/>
      </c>
    </row>
    <row r="36" spans="2:7" ht="15.6" x14ac:dyDescent="0.3">
      <c r="B36" s="7" t="s">
        <v>158</v>
      </c>
      <c r="C36" s="11" t="str">
        <f t="shared" si="4"/>
        <v>HOK</v>
      </c>
      <c r="D36" s="11">
        <f t="shared" si="1"/>
        <v>94.06</v>
      </c>
      <c r="F36" s="12" t="str">
        <f t="shared" si="2"/>
        <v/>
      </c>
      <c r="G36" s="12" t="str">
        <f t="shared" si="3"/>
        <v/>
      </c>
    </row>
    <row r="37" spans="2:7" ht="15.6" x14ac:dyDescent="0.3">
      <c r="B37" s="7" t="s">
        <v>519</v>
      </c>
      <c r="C37" s="11" t="s">
        <v>134</v>
      </c>
      <c r="D37" s="11">
        <f t="shared" si="1"/>
        <v>0</v>
      </c>
      <c r="F37" s="12" t="str">
        <f t="shared" si="2"/>
        <v/>
      </c>
      <c r="G37" s="12" t="str">
        <f t="shared" si="3"/>
        <v/>
      </c>
    </row>
    <row r="38" spans="2:7" ht="15.6" x14ac:dyDescent="0.3">
      <c r="B38" s="7" t="s">
        <v>520</v>
      </c>
      <c r="C38" s="11" t="s">
        <v>134</v>
      </c>
      <c r="D38" s="11">
        <f t="shared" si="1"/>
        <v>0</v>
      </c>
      <c r="F38" s="12" t="str">
        <f t="shared" si="2"/>
        <v/>
      </c>
      <c r="G38" s="12" t="str">
        <f t="shared" si="3"/>
        <v/>
      </c>
    </row>
    <row r="39" spans="2:7" ht="15.6" x14ac:dyDescent="0.3">
      <c r="B39" s="7" t="s">
        <v>521</v>
      </c>
      <c r="C39" s="11" t="s">
        <v>134</v>
      </c>
      <c r="D39" s="11">
        <f t="shared" si="1"/>
        <v>0</v>
      </c>
      <c r="F39" s="12" t="str">
        <f t="shared" si="2"/>
        <v/>
      </c>
      <c r="G39" s="12" t="str">
        <f t="shared" si="3"/>
        <v/>
      </c>
    </row>
    <row r="40" spans="2:7" ht="15.6" x14ac:dyDescent="0.3">
      <c r="B40" s="7" t="s">
        <v>407</v>
      </c>
      <c r="C40" s="11" t="str">
        <f>IF(ISBLANK(B40),"",IFERROR(VLOOKUP(B40, RANKINGS, 2, FALSE),""))</f>
        <v>HOR</v>
      </c>
      <c r="D40" s="11">
        <f t="shared" si="1"/>
        <v>18.71</v>
      </c>
      <c r="F40" s="12" t="str">
        <f t="shared" si="2"/>
        <v/>
      </c>
      <c r="G40" s="12" t="str">
        <f t="shared" si="3"/>
        <v/>
      </c>
    </row>
    <row r="41" spans="2:7" ht="15.6" x14ac:dyDescent="0.3">
      <c r="B41" s="7" t="s">
        <v>484</v>
      </c>
      <c r="C41" s="11" t="str">
        <f>IF(ISBLANK(B41),"",IFERROR(VLOOKUP(B41, RANKINGS, 2, FALSE),""))</f>
        <v>HOR</v>
      </c>
      <c r="D41" s="11">
        <f t="shared" si="1"/>
        <v>6.82</v>
      </c>
      <c r="F41" s="12" t="str">
        <f t="shared" si="2"/>
        <v/>
      </c>
      <c r="G41" s="12" t="str">
        <f t="shared" si="3"/>
        <v/>
      </c>
    </row>
    <row r="42" spans="2:7" ht="15.6" x14ac:dyDescent="0.3">
      <c r="B42" s="7" t="s">
        <v>75</v>
      </c>
      <c r="C42" s="11" t="str">
        <f>IF(ISBLANK(B42),"",IFERROR(VLOOKUP(B42, RANKINGS, 2, FALSE),""))</f>
        <v>HOR</v>
      </c>
      <c r="D42" s="11">
        <f t="shared" si="1"/>
        <v>172.73</v>
      </c>
      <c r="F42" s="12" t="str">
        <f t="shared" si="2"/>
        <v/>
      </c>
      <c r="G42" s="12" t="str">
        <f t="shared" si="3"/>
        <v/>
      </c>
    </row>
    <row r="43" spans="2:7" ht="15.6" x14ac:dyDescent="0.3">
      <c r="B43" s="7" t="s">
        <v>308</v>
      </c>
      <c r="C43" s="11" t="str">
        <f>IF(ISBLANK(B43),"",IFERROR(VLOOKUP(B43, RANKINGS, 2, FALSE),""))</f>
        <v>HOR</v>
      </c>
      <c r="D43" s="11">
        <f t="shared" si="1"/>
        <v>39.21</v>
      </c>
      <c r="F43" s="12" t="str">
        <f t="shared" si="2"/>
        <v/>
      </c>
      <c r="G43" s="12" t="str">
        <f t="shared" si="3"/>
        <v/>
      </c>
    </row>
    <row r="44" spans="2:7" ht="15.6" x14ac:dyDescent="0.3">
      <c r="B44" s="7" t="s">
        <v>522</v>
      </c>
      <c r="C44" s="11" t="s">
        <v>17</v>
      </c>
      <c r="D44" s="11">
        <f t="shared" si="1"/>
        <v>0</v>
      </c>
      <c r="F44" s="12" t="str">
        <f t="shared" si="2"/>
        <v/>
      </c>
      <c r="G44" s="12" t="str">
        <f t="shared" si="3"/>
        <v/>
      </c>
    </row>
    <row r="45" spans="2:7" ht="15.6" x14ac:dyDescent="0.3">
      <c r="B45" s="7" t="s">
        <v>98</v>
      </c>
      <c r="C45" s="11" t="str">
        <f t="shared" ref="C45:C61" si="5">IF(ISBLANK(B45),"",IFERROR(VLOOKUP(B45, RANKINGS, 2, FALSE),""))</f>
        <v>HOR</v>
      </c>
      <c r="D45" s="11">
        <f t="shared" si="1"/>
        <v>136.82</v>
      </c>
      <c r="F45" s="12" t="str">
        <f t="shared" si="2"/>
        <v/>
      </c>
      <c r="G45" s="12" t="str">
        <f t="shared" si="3"/>
        <v/>
      </c>
    </row>
    <row r="46" spans="2:7" ht="15.6" x14ac:dyDescent="0.3">
      <c r="B46" s="7" t="s">
        <v>166</v>
      </c>
      <c r="C46" s="11" t="str">
        <f t="shared" si="5"/>
        <v>HOR</v>
      </c>
      <c r="D46" s="11">
        <f t="shared" si="1"/>
        <v>87.9</v>
      </c>
      <c r="F46" s="12" t="str">
        <f t="shared" si="2"/>
        <v/>
      </c>
      <c r="G46" s="12" t="str">
        <f t="shared" si="3"/>
        <v/>
      </c>
    </row>
    <row r="47" spans="2:7" ht="15.6" x14ac:dyDescent="0.3">
      <c r="B47" s="7" t="s">
        <v>37</v>
      </c>
      <c r="C47" s="11" t="str">
        <f t="shared" si="5"/>
        <v>HOR</v>
      </c>
      <c r="D47" s="11">
        <f t="shared" si="1"/>
        <v>242.32</v>
      </c>
      <c r="F47" s="12" t="str">
        <f t="shared" si="2"/>
        <v/>
      </c>
      <c r="G47" s="12" t="str">
        <f t="shared" si="3"/>
        <v/>
      </c>
    </row>
    <row r="48" spans="2:7" ht="15.6" x14ac:dyDescent="0.3">
      <c r="B48" s="7" t="s">
        <v>89</v>
      </c>
      <c r="C48" s="11" t="str">
        <f t="shared" si="5"/>
        <v>HOR</v>
      </c>
      <c r="D48" s="11">
        <f t="shared" si="1"/>
        <v>155.08000000000001</v>
      </c>
      <c r="F48" s="12" t="str">
        <f t="shared" si="2"/>
        <v/>
      </c>
      <c r="G48" s="12" t="str">
        <f t="shared" si="3"/>
        <v/>
      </c>
    </row>
    <row r="49" spans="2:7" ht="15.6" x14ac:dyDescent="0.3">
      <c r="B49" s="7" t="s">
        <v>54</v>
      </c>
      <c r="C49" s="11" t="str">
        <f t="shared" si="5"/>
        <v>HOR</v>
      </c>
      <c r="D49" s="11">
        <f t="shared" si="1"/>
        <v>213.84</v>
      </c>
      <c r="F49" s="12" t="str">
        <f t="shared" si="2"/>
        <v/>
      </c>
      <c r="G49" s="12" t="str">
        <f t="shared" si="3"/>
        <v/>
      </c>
    </row>
    <row r="50" spans="2:7" ht="15.6" x14ac:dyDescent="0.3">
      <c r="B50" s="7" t="s">
        <v>50</v>
      </c>
      <c r="C50" s="11" t="str">
        <f t="shared" si="5"/>
        <v>HOR</v>
      </c>
      <c r="D50" s="11">
        <f t="shared" si="1"/>
        <v>216.72</v>
      </c>
      <c r="F50" s="12" t="str">
        <f t="shared" si="2"/>
        <v/>
      </c>
      <c r="G50" s="12" t="str">
        <f t="shared" si="3"/>
        <v/>
      </c>
    </row>
    <row r="51" spans="2:7" ht="15.6" x14ac:dyDescent="0.3">
      <c r="B51" s="7" t="s">
        <v>16</v>
      </c>
      <c r="C51" s="11" t="str">
        <f t="shared" si="5"/>
        <v>HOR</v>
      </c>
      <c r="D51" s="11">
        <f t="shared" si="1"/>
        <v>321.81</v>
      </c>
      <c r="F51" s="12" t="str">
        <f t="shared" si="2"/>
        <v/>
      </c>
      <c r="G51" s="12" t="str">
        <f t="shared" si="3"/>
        <v/>
      </c>
    </row>
    <row r="52" spans="2:7" ht="15.6" x14ac:dyDescent="0.3">
      <c r="B52" s="7" t="s">
        <v>56</v>
      </c>
      <c r="C52" s="11" t="str">
        <f t="shared" si="5"/>
        <v>HOR</v>
      </c>
      <c r="D52" s="11">
        <f t="shared" si="1"/>
        <v>203.69</v>
      </c>
      <c r="F52" s="12" t="str">
        <f t="shared" si="2"/>
        <v/>
      </c>
      <c r="G52" s="12" t="str">
        <f t="shared" si="3"/>
        <v/>
      </c>
    </row>
    <row r="53" spans="2:7" ht="15.6" x14ac:dyDescent="0.3">
      <c r="B53" s="7" t="s">
        <v>33</v>
      </c>
      <c r="C53" s="11" t="str">
        <f t="shared" si="5"/>
        <v>HOR</v>
      </c>
      <c r="D53" s="11">
        <f t="shared" si="1"/>
        <v>265.14</v>
      </c>
      <c r="F53" s="12" t="str">
        <f t="shared" si="2"/>
        <v/>
      </c>
      <c r="G53" s="12" t="str">
        <f t="shared" si="3"/>
        <v/>
      </c>
    </row>
    <row r="54" spans="2:7" ht="15.6" x14ac:dyDescent="0.3">
      <c r="B54" s="7" t="s">
        <v>371</v>
      </c>
      <c r="C54" s="11" t="str">
        <f t="shared" si="5"/>
        <v>HOR</v>
      </c>
      <c r="D54" s="11">
        <f t="shared" si="1"/>
        <v>22.15</v>
      </c>
      <c r="F54" s="12" t="str">
        <f t="shared" si="2"/>
        <v/>
      </c>
      <c r="G54" s="12" t="str">
        <f t="shared" si="3"/>
        <v/>
      </c>
    </row>
    <row r="55" spans="2:7" ht="15.6" x14ac:dyDescent="0.3">
      <c r="B55" s="7" t="s">
        <v>68</v>
      </c>
      <c r="C55" s="11" t="str">
        <f t="shared" si="5"/>
        <v>HOR</v>
      </c>
      <c r="D55" s="11">
        <f t="shared" si="1"/>
        <v>181.24</v>
      </c>
      <c r="F55" s="12" t="str">
        <f t="shared" si="2"/>
        <v/>
      </c>
      <c r="G55" s="12" t="str">
        <f t="shared" si="3"/>
        <v/>
      </c>
    </row>
    <row r="56" spans="2:7" ht="15.6" x14ac:dyDescent="0.3">
      <c r="B56" s="7" t="s">
        <v>69</v>
      </c>
      <c r="C56" s="11" t="str">
        <f t="shared" si="5"/>
        <v>HOR</v>
      </c>
      <c r="D56" s="11">
        <f t="shared" si="1"/>
        <v>181.08</v>
      </c>
      <c r="F56" s="12" t="str">
        <f t="shared" si="2"/>
        <v/>
      </c>
      <c r="G56" s="12" t="str">
        <f t="shared" si="3"/>
        <v/>
      </c>
    </row>
    <row r="57" spans="2:7" ht="15.6" x14ac:dyDescent="0.3">
      <c r="B57" s="7" t="s">
        <v>51</v>
      </c>
      <c r="C57" s="11" t="str">
        <f t="shared" si="5"/>
        <v>HOR</v>
      </c>
      <c r="D57" s="11">
        <f t="shared" si="1"/>
        <v>216.64</v>
      </c>
      <c r="F57" s="12" t="str">
        <f t="shared" si="2"/>
        <v/>
      </c>
      <c r="G57" s="12" t="str">
        <f t="shared" si="3"/>
        <v/>
      </c>
    </row>
    <row r="58" spans="2:7" ht="15.6" x14ac:dyDescent="0.3">
      <c r="B58" s="7" t="s">
        <v>36</v>
      </c>
      <c r="C58" s="11" t="str">
        <f t="shared" si="5"/>
        <v>HOR</v>
      </c>
      <c r="D58" s="11">
        <f t="shared" si="1"/>
        <v>246.83</v>
      </c>
      <c r="F58" s="12" t="str">
        <f t="shared" si="2"/>
        <v/>
      </c>
      <c r="G58" s="12" t="str">
        <f t="shared" si="3"/>
        <v/>
      </c>
    </row>
    <row r="59" spans="2:7" ht="15.6" x14ac:dyDescent="0.3">
      <c r="B59" s="14" t="s">
        <v>349</v>
      </c>
      <c r="C59" s="11" t="str">
        <f t="shared" si="5"/>
        <v>WOL</v>
      </c>
      <c r="D59" s="11">
        <f t="shared" si="1"/>
        <v>29.08</v>
      </c>
      <c r="F59" s="12" t="str">
        <f t="shared" si="2"/>
        <v/>
      </c>
      <c r="G59" s="12" t="str">
        <f t="shared" si="3"/>
        <v/>
      </c>
    </row>
    <row r="60" spans="2:7" ht="15.6" x14ac:dyDescent="0.3">
      <c r="B60" s="7" t="s">
        <v>397</v>
      </c>
      <c r="C60" s="11" t="str">
        <f t="shared" si="5"/>
        <v>INV</v>
      </c>
      <c r="D60" s="11">
        <f t="shared" si="1"/>
        <v>19.02</v>
      </c>
      <c r="F60" s="12" t="str">
        <f t="shared" si="2"/>
        <v/>
      </c>
      <c r="G60" s="12" t="str">
        <f t="shared" si="3"/>
        <v/>
      </c>
    </row>
    <row r="61" spans="2:7" ht="15.6" x14ac:dyDescent="0.3">
      <c r="B61" s="7" t="s">
        <v>431</v>
      </c>
      <c r="C61" s="11" t="str">
        <f t="shared" si="5"/>
        <v>INV</v>
      </c>
      <c r="D61" s="11">
        <f t="shared" si="1"/>
        <v>13.85</v>
      </c>
      <c r="F61" s="12" t="str">
        <f t="shared" si="2"/>
        <v/>
      </c>
      <c r="G61" s="12" t="str">
        <f t="shared" si="3"/>
        <v/>
      </c>
    </row>
    <row r="62" spans="2:7" ht="15.6" x14ac:dyDescent="0.3">
      <c r="B62" s="7" t="s">
        <v>523</v>
      </c>
      <c r="C62" s="11" t="s">
        <v>35</v>
      </c>
      <c r="D62" s="11">
        <f t="shared" si="1"/>
        <v>0</v>
      </c>
      <c r="F62" s="12" t="str">
        <f t="shared" si="2"/>
        <v/>
      </c>
      <c r="G62" s="12" t="str">
        <f t="shared" si="3"/>
        <v/>
      </c>
    </row>
    <row r="63" spans="2:7" ht="15.6" x14ac:dyDescent="0.3">
      <c r="B63" s="7" t="s">
        <v>125</v>
      </c>
      <c r="C63" s="11" t="str">
        <f>IF(ISBLANK(B63),"",IFERROR(VLOOKUP(B63, RANKINGS, 2, FALSE),""))</f>
        <v>INV</v>
      </c>
      <c r="D63" s="11">
        <f t="shared" si="1"/>
        <v>119.31</v>
      </c>
      <c r="F63" s="12" t="str">
        <f t="shared" si="2"/>
        <v/>
      </c>
      <c r="G63" s="12" t="str">
        <f t="shared" si="3"/>
        <v/>
      </c>
    </row>
    <row r="64" spans="2:7" ht="15.6" x14ac:dyDescent="0.3">
      <c r="B64" s="7" t="s">
        <v>307</v>
      </c>
      <c r="C64" s="11" t="str">
        <f>IF(ISBLANK(B64),"",IFERROR(VLOOKUP(B64, RANKINGS, 2, FALSE),""))</f>
        <v>INV</v>
      </c>
      <c r="D64" s="11">
        <f t="shared" si="1"/>
        <v>39.549999999999997</v>
      </c>
      <c r="F64" s="12" t="str">
        <f t="shared" si="2"/>
        <v/>
      </c>
      <c r="G64" s="12" t="str">
        <f t="shared" si="3"/>
        <v/>
      </c>
    </row>
    <row r="65" spans="2:7" ht="15.6" x14ac:dyDescent="0.3">
      <c r="B65" s="7" t="s">
        <v>524</v>
      </c>
      <c r="C65" s="11" t="s">
        <v>35</v>
      </c>
      <c r="D65" s="11">
        <f t="shared" si="1"/>
        <v>0</v>
      </c>
      <c r="F65" s="12" t="str">
        <f t="shared" si="2"/>
        <v/>
      </c>
      <c r="G65" s="12" t="str">
        <f t="shared" si="3"/>
        <v/>
      </c>
    </row>
    <row r="66" spans="2:7" ht="15.6" x14ac:dyDescent="0.3">
      <c r="B66" s="7" t="s">
        <v>525</v>
      </c>
      <c r="C66" s="11" t="s">
        <v>35</v>
      </c>
      <c r="D66" s="11">
        <f t="shared" ref="D66:D129" si="6">IF(ISBLANK(B66),"",IFERROR(VLOOKUP(B66, RANKINGS, 3, FALSE),0))</f>
        <v>0</v>
      </c>
      <c r="F66" s="12" t="str">
        <f t="shared" ref="F66:F129" si="7">IF(ISBLANK(E66),"",IFERROR(VLOOKUP(E66, RANKINGS, 2, FALSE),""))</f>
        <v/>
      </c>
      <c r="G66" s="12" t="str">
        <f t="shared" ref="G66:G129" si="8">IF(ISBLANK(E66),"",IFERROR(VLOOKUP(E66, RANKINGS, 3, FALSE),0))</f>
        <v/>
      </c>
    </row>
    <row r="67" spans="2:7" ht="15.6" x14ac:dyDescent="0.3">
      <c r="B67" s="7" t="s">
        <v>327</v>
      </c>
      <c r="C67" s="11" t="str">
        <f>IF(ISBLANK(B67),"",IFERROR(VLOOKUP(B67, RANKINGS, 2, FALSE),""))</f>
        <v>INV</v>
      </c>
      <c r="D67" s="11">
        <f t="shared" si="6"/>
        <v>35.200000000000003</v>
      </c>
      <c r="F67" s="12" t="str">
        <f t="shared" si="7"/>
        <v/>
      </c>
      <c r="G67" s="12" t="str">
        <f t="shared" si="8"/>
        <v/>
      </c>
    </row>
    <row r="68" spans="2:7" ht="15.6" x14ac:dyDescent="0.3">
      <c r="B68" s="7" t="s">
        <v>57</v>
      </c>
      <c r="C68" s="11" t="str">
        <f>IF(ISBLANK(B68),"",IFERROR(VLOOKUP(B68, RANKINGS, 2, FALSE),""))</f>
        <v>KAI</v>
      </c>
      <c r="D68" s="11">
        <f t="shared" si="6"/>
        <v>202.04</v>
      </c>
      <c r="F68" s="12" t="str">
        <f t="shared" si="7"/>
        <v/>
      </c>
      <c r="G68" s="12" t="str">
        <f t="shared" si="8"/>
        <v/>
      </c>
    </row>
    <row r="69" spans="2:7" ht="15.6" x14ac:dyDescent="0.3">
      <c r="B69" s="7" t="s">
        <v>124</v>
      </c>
      <c r="C69" s="11" t="str">
        <f>IF(ISBLANK(B69),"",IFERROR(VLOOKUP(B69, RANKINGS, 2, FALSE),""))</f>
        <v>KAI</v>
      </c>
      <c r="D69" s="11">
        <f t="shared" si="6"/>
        <v>119.83</v>
      </c>
      <c r="F69" s="12" t="str">
        <f t="shared" si="7"/>
        <v/>
      </c>
      <c r="G69" s="12" t="str">
        <f t="shared" si="8"/>
        <v/>
      </c>
    </row>
    <row r="70" spans="2:7" ht="15.6" x14ac:dyDescent="0.3">
      <c r="B70" s="7" t="s">
        <v>249</v>
      </c>
      <c r="C70" s="11" t="str">
        <f>IF(ISBLANK(B70),"",IFERROR(VLOOKUP(B70, RANKINGS, 2, FALSE),""))</f>
        <v>KAI</v>
      </c>
      <c r="D70" s="11">
        <f t="shared" si="6"/>
        <v>51.61</v>
      </c>
      <c r="F70" s="12" t="str">
        <f t="shared" si="7"/>
        <v/>
      </c>
      <c r="G70" s="12" t="str">
        <f t="shared" si="8"/>
        <v/>
      </c>
    </row>
    <row r="71" spans="2:7" ht="14.4" x14ac:dyDescent="0.3">
      <c r="B71" s="1" t="s">
        <v>154</v>
      </c>
      <c r="C71" s="11" t="str">
        <f>IF(ISBLANK(B71),"",IFERROR(VLOOKUP(B71, RANKINGS, 2, FALSE),""))</f>
        <v>KAI</v>
      </c>
      <c r="D71" s="11">
        <f t="shared" si="6"/>
        <v>96.66</v>
      </c>
      <c r="F71" s="12" t="str">
        <f t="shared" si="7"/>
        <v/>
      </c>
      <c r="G71" s="12" t="str">
        <f t="shared" si="8"/>
        <v/>
      </c>
    </row>
    <row r="72" spans="2:7" ht="15.6" x14ac:dyDescent="0.3">
      <c r="B72" s="7" t="s">
        <v>526</v>
      </c>
      <c r="C72" s="11" t="s">
        <v>20</v>
      </c>
      <c r="D72" s="11">
        <f t="shared" si="6"/>
        <v>0</v>
      </c>
      <c r="F72" s="12" t="str">
        <f t="shared" si="7"/>
        <v/>
      </c>
      <c r="G72" s="12" t="str">
        <f t="shared" si="8"/>
        <v/>
      </c>
    </row>
    <row r="73" spans="2:7" ht="15.6" x14ac:dyDescent="0.3">
      <c r="B73" s="7" t="s">
        <v>19</v>
      </c>
      <c r="C73" s="11" t="str">
        <f t="shared" ref="C73:C81" si="9">IF(ISBLANK(B73),"",IFERROR(VLOOKUP(B73, RANKINGS, 2, FALSE),""))</f>
        <v>KAI</v>
      </c>
      <c r="D73" s="11">
        <f t="shared" si="6"/>
        <v>309.08999999999997</v>
      </c>
      <c r="F73" s="12" t="str">
        <f t="shared" si="7"/>
        <v/>
      </c>
      <c r="G73" s="12" t="str">
        <f t="shared" si="8"/>
        <v/>
      </c>
    </row>
    <row r="74" spans="2:7" ht="15.6" x14ac:dyDescent="0.3">
      <c r="B74" s="7" t="s">
        <v>508</v>
      </c>
      <c r="C74" s="11" t="str">
        <f t="shared" si="9"/>
        <v>KAI</v>
      </c>
      <c r="D74" s="11">
        <f t="shared" si="6"/>
        <v>2.4</v>
      </c>
      <c r="F74" s="12" t="str">
        <f t="shared" si="7"/>
        <v/>
      </c>
      <c r="G74" s="12" t="str">
        <f t="shared" si="8"/>
        <v/>
      </c>
    </row>
    <row r="75" spans="2:7" ht="15.6" x14ac:dyDescent="0.3">
      <c r="B75" s="7" t="s">
        <v>527</v>
      </c>
      <c r="C75" s="11" t="str">
        <f t="shared" si="9"/>
        <v>PAP</v>
      </c>
      <c r="D75" s="11">
        <f t="shared" si="6"/>
        <v>218.31</v>
      </c>
      <c r="F75" s="12" t="str">
        <f t="shared" si="7"/>
        <v/>
      </c>
      <c r="G75" s="12" t="str">
        <f t="shared" si="8"/>
        <v/>
      </c>
    </row>
    <row r="76" spans="2:7" ht="15.6" x14ac:dyDescent="0.3">
      <c r="B76" s="7" t="s">
        <v>130</v>
      </c>
      <c r="C76" s="11" t="str">
        <f t="shared" si="9"/>
        <v>PAP</v>
      </c>
      <c r="D76" s="11">
        <f t="shared" si="6"/>
        <v>117.02</v>
      </c>
      <c r="F76" s="12" t="str">
        <f t="shared" si="7"/>
        <v/>
      </c>
      <c r="G76" s="12" t="str">
        <f t="shared" si="8"/>
        <v/>
      </c>
    </row>
    <row r="77" spans="2:7" ht="15.6" x14ac:dyDescent="0.3">
      <c r="B77" s="7" t="s">
        <v>77</v>
      </c>
      <c r="C77" s="11" t="str">
        <f t="shared" si="9"/>
        <v>PAP</v>
      </c>
      <c r="D77" s="11">
        <f t="shared" si="6"/>
        <v>169.45</v>
      </c>
      <c r="F77" s="12" t="str">
        <f t="shared" si="7"/>
        <v/>
      </c>
      <c r="G77" s="12" t="str">
        <f t="shared" si="8"/>
        <v/>
      </c>
    </row>
    <row r="78" spans="2:7" ht="15.6" x14ac:dyDescent="0.3">
      <c r="B78" s="7" t="s">
        <v>64</v>
      </c>
      <c r="C78" s="11" t="str">
        <f t="shared" si="9"/>
        <v>PAP</v>
      </c>
      <c r="D78" s="11">
        <f t="shared" si="6"/>
        <v>189.95</v>
      </c>
      <c r="F78" s="12" t="str">
        <f t="shared" si="7"/>
        <v/>
      </c>
      <c r="G78" s="12" t="str">
        <f t="shared" si="8"/>
        <v/>
      </c>
    </row>
    <row r="79" spans="2:7" ht="15.6" x14ac:dyDescent="0.3">
      <c r="B79" s="7" t="s">
        <v>70</v>
      </c>
      <c r="C79" s="11" t="str">
        <f t="shared" si="9"/>
        <v>PAP</v>
      </c>
      <c r="D79" s="11">
        <f t="shared" si="6"/>
        <v>180.2</v>
      </c>
      <c r="F79" s="12" t="str">
        <f t="shared" si="7"/>
        <v/>
      </c>
      <c r="G79" s="12" t="str">
        <f t="shared" si="8"/>
        <v/>
      </c>
    </row>
    <row r="80" spans="2:7" ht="15.6" x14ac:dyDescent="0.3">
      <c r="B80" s="7" t="s">
        <v>53</v>
      </c>
      <c r="C80" s="11" t="str">
        <f t="shared" si="9"/>
        <v>PAP</v>
      </c>
      <c r="D80" s="11">
        <f t="shared" si="6"/>
        <v>214.51</v>
      </c>
      <c r="F80" s="12" t="str">
        <f t="shared" si="7"/>
        <v/>
      </c>
      <c r="G80" s="12" t="str">
        <f t="shared" si="8"/>
        <v/>
      </c>
    </row>
    <row r="81" spans="2:7" ht="15.6" x14ac:dyDescent="0.3">
      <c r="B81" s="7" t="s">
        <v>360</v>
      </c>
      <c r="C81" s="11" t="str">
        <f t="shared" si="9"/>
        <v>PAP</v>
      </c>
      <c r="D81" s="11">
        <f t="shared" si="6"/>
        <v>26.4</v>
      </c>
      <c r="F81" s="12" t="str">
        <f t="shared" si="7"/>
        <v/>
      </c>
      <c r="G81" s="12" t="str">
        <f t="shared" si="8"/>
        <v/>
      </c>
    </row>
    <row r="82" spans="2:7" ht="15.6" x14ac:dyDescent="0.3">
      <c r="B82" s="7" t="s">
        <v>528</v>
      </c>
      <c r="C82" s="11" t="s">
        <v>48</v>
      </c>
      <c r="D82" s="11">
        <f t="shared" si="6"/>
        <v>0</v>
      </c>
      <c r="F82" s="12" t="str">
        <f t="shared" si="7"/>
        <v/>
      </c>
      <c r="G82" s="12" t="str">
        <f t="shared" si="8"/>
        <v/>
      </c>
    </row>
    <row r="83" spans="2:7" ht="15.6" x14ac:dyDescent="0.3">
      <c r="B83" s="7" t="s">
        <v>248</v>
      </c>
      <c r="C83" s="11" t="str">
        <f t="shared" ref="C83:C91" si="10">IF(ISBLANK(B83),"",IFERROR(VLOOKUP(B83, RANKINGS, 2, FALSE),""))</f>
        <v>RCH</v>
      </c>
      <c r="D83" s="11">
        <f t="shared" si="6"/>
        <v>52.03</v>
      </c>
      <c r="F83" s="12" t="str">
        <f t="shared" si="7"/>
        <v/>
      </c>
      <c r="G83" s="12" t="str">
        <f t="shared" si="8"/>
        <v/>
      </c>
    </row>
    <row r="84" spans="2:7" ht="15.6" x14ac:dyDescent="0.3">
      <c r="B84" s="7" t="s">
        <v>236</v>
      </c>
      <c r="C84" s="11" t="str">
        <f t="shared" si="10"/>
        <v>RCH</v>
      </c>
      <c r="D84" s="11">
        <f t="shared" si="6"/>
        <v>55.21</v>
      </c>
      <c r="F84" s="12" t="str">
        <f t="shared" si="7"/>
        <v/>
      </c>
      <c r="G84" s="12" t="str">
        <f t="shared" si="8"/>
        <v/>
      </c>
    </row>
    <row r="85" spans="2:7" ht="15.6" x14ac:dyDescent="0.3">
      <c r="B85" s="7" t="s">
        <v>197</v>
      </c>
      <c r="C85" s="11" t="str">
        <f t="shared" si="10"/>
        <v>RCH</v>
      </c>
      <c r="D85" s="11">
        <f t="shared" si="6"/>
        <v>71.63</v>
      </c>
      <c r="F85" s="12" t="str">
        <f t="shared" si="7"/>
        <v/>
      </c>
      <c r="G85" s="12" t="str">
        <f t="shared" si="8"/>
        <v/>
      </c>
    </row>
    <row r="86" spans="2:7" ht="15.6" x14ac:dyDescent="0.3">
      <c r="B86" s="7" t="s">
        <v>193</v>
      </c>
      <c r="C86" s="11" t="str">
        <f t="shared" si="10"/>
        <v>RCH</v>
      </c>
      <c r="D86" s="11">
        <f t="shared" si="6"/>
        <v>73.34</v>
      </c>
      <c r="F86" s="12" t="str">
        <f t="shared" si="7"/>
        <v/>
      </c>
      <c r="G86" s="12" t="str">
        <f t="shared" si="8"/>
        <v/>
      </c>
    </row>
    <row r="87" spans="2:7" ht="15.6" x14ac:dyDescent="0.3">
      <c r="B87" s="7" t="s">
        <v>529</v>
      </c>
      <c r="C87" s="11" t="str">
        <f t="shared" si="10"/>
        <v>RCH</v>
      </c>
      <c r="D87" s="11">
        <f t="shared" si="6"/>
        <v>152.33000000000001</v>
      </c>
      <c r="F87" s="12" t="str">
        <f t="shared" si="7"/>
        <v/>
      </c>
      <c r="G87" s="12" t="str">
        <f t="shared" si="8"/>
        <v/>
      </c>
    </row>
    <row r="88" spans="2:7" ht="15.6" x14ac:dyDescent="0.3">
      <c r="B88" s="7" t="s">
        <v>61</v>
      </c>
      <c r="C88" s="11" t="str">
        <f t="shared" si="10"/>
        <v>RCH</v>
      </c>
      <c r="D88" s="11">
        <f t="shared" si="6"/>
        <v>192.35</v>
      </c>
      <c r="F88" s="12" t="str">
        <f t="shared" si="7"/>
        <v/>
      </c>
      <c r="G88" s="12" t="str">
        <f t="shared" si="8"/>
        <v/>
      </c>
    </row>
    <row r="89" spans="2:7" ht="15.6" x14ac:dyDescent="0.3">
      <c r="B89" s="7" t="s">
        <v>173</v>
      </c>
      <c r="C89" s="11" t="str">
        <f t="shared" si="10"/>
        <v>RCH</v>
      </c>
      <c r="D89" s="11">
        <f t="shared" si="6"/>
        <v>83.95</v>
      </c>
      <c r="F89" s="12" t="str">
        <f t="shared" si="7"/>
        <v/>
      </c>
      <c r="G89" s="12" t="str">
        <f t="shared" si="8"/>
        <v/>
      </c>
    </row>
    <row r="90" spans="2:7" ht="15.6" x14ac:dyDescent="0.3">
      <c r="B90" s="7" t="s">
        <v>44</v>
      </c>
      <c r="C90" s="11" t="str">
        <f t="shared" si="10"/>
        <v>RCH</v>
      </c>
      <c r="D90" s="11">
        <f t="shared" si="6"/>
        <v>222.52</v>
      </c>
      <c r="F90" s="12" t="str">
        <f t="shared" si="7"/>
        <v/>
      </c>
      <c r="G90" s="12" t="str">
        <f t="shared" si="8"/>
        <v/>
      </c>
    </row>
    <row r="91" spans="2:7" ht="15.6" x14ac:dyDescent="0.3">
      <c r="B91" s="7" t="s">
        <v>419</v>
      </c>
      <c r="C91" s="11" t="str">
        <f t="shared" si="10"/>
        <v>RCH</v>
      </c>
      <c r="D91" s="11">
        <f t="shared" si="6"/>
        <v>16.61</v>
      </c>
      <c r="F91" s="12" t="str">
        <f t="shared" si="7"/>
        <v/>
      </c>
      <c r="G91" s="12" t="str">
        <f t="shared" si="8"/>
        <v/>
      </c>
    </row>
    <row r="92" spans="2:7" ht="15.6" x14ac:dyDescent="0.3">
      <c r="B92" s="7" t="s">
        <v>530</v>
      </c>
      <c r="C92" s="11" t="s">
        <v>45</v>
      </c>
      <c r="D92" s="11">
        <f t="shared" si="6"/>
        <v>0</v>
      </c>
      <c r="F92" s="12" t="str">
        <f t="shared" si="7"/>
        <v/>
      </c>
      <c r="G92" s="12" t="str">
        <f t="shared" si="8"/>
        <v/>
      </c>
    </row>
    <row r="93" spans="2:7" ht="15.6" x14ac:dyDescent="0.3">
      <c r="B93" s="7" t="s">
        <v>472</v>
      </c>
      <c r="C93" s="11" t="str">
        <f>IF(ISBLANK(B93),"",IFERROR(VLOOKUP(B93, RANKINGS, 2, FALSE),""))</f>
        <v>RCH</v>
      </c>
      <c r="D93" s="11">
        <f t="shared" si="6"/>
        <v>9.8000000000000007</v>
      </c>
      <c r="F93" s="12" t="str">
        <f t="shared" si="7"/>
        <v/>
      </c>
      <c r="G93" s="12" t="str">
        <f t="shared" si="8"/>
        <v/>
      </c>
    </row>
    <row r="94" spans="2:7" ht="15.6" x14ac:dyDescent="0.3">
      <c r="B94" s="7" t="s">
        <v>255</v>
      </c>
      <c r="C94" s="11" t="str">
        <f>IF(ISBLANK(B94),"",IFERROR(VLOOKUP(B94, RANKINGS, 2, FALSE),""))</f>
        <v>RCH</v>
      </c>
      <c r="D94" s="11">
        <f t="shared" si="6"/>
        <v>50.54</v>
      </c>
      <c r="F94" s="12" t="str">
        <f t="shared" si="7"/>
        <v/>
      </c>
      <c r="G94" s="12" t="str">
        <f t="shared" si="8"/>
        <v/>
      </c>
    </row>
    <row r="95" spans="2:7" ht="15.6" x14ac:dyDescent="0.3">
      <c r="B95" s="7" t="s">
        <v>531</v>
      </c>
      <c r="C95" s="11" t="s">
        <v>45</v>
      </c>
      <c r="D95" s="11">
        <f t="shared" si="6"/>
        <v>0</v>
      </c>
      <c r="F95" s="12" t="str">
        <f t="shared" si="7"/>
        <v/>
      </c>
      <c r="G95" s="12" t="str">
        <f t="shared" si="8"/>
        <v/>
      </c>
    </row>
    <row r="96" spans="2:7" ht="15.6" x14ac:dyDescent="0.3">
      <c r="B96" s="7" t="s">
        <v>210</v>
      </c>
      <c r="C96" s="11" t="str">
        <f>IF(ISBLANK(B96),"",IFERROR(VLOOKUP(B96, RANKINGS, 2, FALSE),""))</f>
        <v>RCH</v>
      </c>
      <c r="D96" s="11">
        <f t="shared" si="6"/>
        <v>69.36</v>
      </c>
      <c r="F96" s="12" t="str">
        <f t="shared" si="7"/>
        <v/>
      </c>
      <c r="G96" s="12" t="str">
        <f t="shared" si="8"/>
        <v/>
      </c>
    </row>
    <row r="97" spans="2:7" ht="15.6" x14ac:dyDescent="0.3">
      <c r="B97" s="7" t="s">
        <v>291</v>
      </c>
      <c r="C97" s="11" t="str">
        <f>IF(ISBLANK(B97),"",IFERROR(VLOOKUP(B97, RANKINGS, 2, FALSE),""))</f>
        <v>RCH</v>
      </c>
      <c r="D97" s="11">
        <f t="shared" si="6"/>
        <v>41.27</v>
      </c>
      <c r="F97" s="12" t="str">
        <f t="shared" si="7"/>
        <v/>
      </c>
      <c r="G97" s="12" t="str">
        <f t="shared" si="8"/>
        <v/>
      </c>
    </row>
    <row r="98" spans="2:7" ht="15.6" x14ac:dyDescent="0.3">
      <c r="B98" s="7" t="s">
        <v>188</v>
      </c>
      <c r="C98" s="11" t="str">
        <f>IF(ISBLANK(B98),"",IFERROR(VLOOKUP(B98, RANKINGS, 2, FALSE),""))</f>
        <v>RCH</v>
      </c>
      <c r="D98" s="11">
        <f t="shared" si="6"/>
        <v>76.47</v>
      </c>
      <c r="F98" s="12" t="str">
        <f t="shared" si="7"/>
        <v/>
      </c>
      <c r="G98" s="12" t="str">
        <f t="shared" si="8"/>
        <v/>
      </c>
    </row>
    <row r="99" spans="2:7" ht="15.6" x14ac:dyDescent="0.3">
      <c r="B99" s="7" t="s">
        <v>532</v>
      </c>
      <c r="C99" s="11" t="s">
        <v>132</v>
      </c>
      <c r="D99" s="11">
        <f t="shared" si="6"/>
        <v>0</v>
      </c>
      <c r="F99" s="12" t="str">
        <f t="shared" si="7"/>
        <v/>
      </c>
      <c r="G99" s="12" t="str">
        <f t="shared" si="8"/>
        <v/>
      </c>
    </row>
    <row r="100" spans="2:7" ht="15.6" x14ac:dyDescent="0.3">
      <c r="B100" s="7" t="s">
        <v>131</v>
      </c>
      <c r="C100" s="11" t="str">
        <f>IF(ISBLANK(B100),"",IFERROR(VLOOKUP(B100, RANKINGS, 2, FALSE),""))</f>
        <v>TTC</v>
      </c>
      <c r="D100" s="11">
        <f t="shared" si="6"/>
        <v>116.76</v>
      </c>
      <c r="F100" s="12" t="str">
        <f t="shared" si="7"/>
        <v/>
      </c>
      <c r="G100" s="12" t="str">
        <f t="shared" si="8"/>
        <v/>
      </c>
    </row>
    <row r="101" spans="2:7" ht="15.6" x14ac:dyDescent="0.3">
      <c r="B101" s="7" t="s">
        <v>204</v>
      </c>
      <c r="C101" s="11" t="str">
        <f>IF(ISBLANK(B101),"",IFERROR(VLOOKUP(B101, RANKINGS, 2, FALSE),""))</f>
        <v>TTC</v>
      </c>
      <c r="D101" s="11">
        <f t="shared" si="6"/>
        <v>70.599999999999994</v>
      </c>
      <c r="F101" s="12" t="str">
        <f t="shared" si="7"/>
        <v/>
      </c>
      <c r="G101" s="12" t="str">
        <f t="shared" si="8"/>
        <v/>
      </c>
    </row>
    <row r="102" spans="2:7" ht="15.6" x14ac:dyDescent="0.3">
      <c r="B102" s="7" t="s">
        <v>533</v>
      </c>
      <c r="C102" s="11" t="str">
        <f>IF(ISBLANK(B102),"",IFERROR(VLOOKUP(B102, RANKINGS, 2, FALSE),""))</f>
        <v>TTC</v>
      </c>
      <c r="D102" s="11">
        <f t="shared" si="6"/>
        <v>21.46</v>
      </c>
      <c r="F102" s="12" t="str">
        <f t="shared" si="7"/>
        <v/>
      </c>
      <c r="G102" s="12" t="str">
        <f t="shared" si="8"/>
        <v/>
      </c>
    </row>
    <row r="103" spans="2:7" ht="15.6" x14ac:dyDescent="0.3">
      <c r="B103" s="7" t="s">
        <v>78</v>
      </c>
      <c r="C103" s="11" t="str">
        <f>IF(ISBLANK(B103),"",IFERROR(VLOOKUP(B103, RANKINGS, 2, FALSE),""))</f>
        <v>WOL</v>
      </c>
      <c r="D103" s="11">
        <f t="shared" si="6"/>
        <v>169.2</v>
      </c>
      <c r="F103" s="12" t="str">
        <f t="shared" si="7"/>
        <v/>
      </c>
      <c r="G103" s="12" t="str">
        <f t="shared" si="8"/>
        <v/>
      </c>
    </row>
    <row r="104" spans="2:7" ht="15.6" x14ac:dyDescent="0.3">
      <c r="B104" s="7" t="s">
        <v>129</v>
      </c>
      <c r="C104" s="11" t="str">
        <f>IF(ISBLANK(B104),"",IFERROR(VLOOKUP(B104, RANKINGS, 2, FALSE),""))</f>
        <v>WOL</v>
      </c>
      <c r="D104" s="11">
        <f t="shared" si="6"/>
        <v>118.13</v>
      </c>
      <c r="F104" s="12" t="str">
        <f t="shared" si="7"/>
        <v/>
      </c>
      <c r="G104" s="12" t="str">
        <f t="shared" si="8"/>
        <v/>
      </c>
    </row>
    <row r="105" spans="2:7" ht="15.6" x14ac:dyDescent="0.3">
      <c r="B105" s="7" t="s">
        <v>534</v>
      </c>
      <c r="C105" s="11" t="s">
        <v>79</v>
      </c>
      <c r="D105" s="11">
        <f t="shared" si="6"/>
        <v>0</v>
      </c>
      <c r="F105" s="12" t="str">
        <f t="shared" si="7"/>
        <v/>
      </c>
      <c r="G105" s="12" t="str">
        <f t="shared" si="8"/>
        <v/>
      </c>
    </row>
    <row r="106" spans="2:7" ht="14.4" x14ac:dyDescent="0.3">
      <c r="C106" s="11" t="str">
        <f t="shared" ref="C106:C169" si="11">IF(ISBLANK(B106),"",IFERROR(VLOOKUP(B106, RANKINGS, 2, FALSE),""))</f>
        <v/>
      </c>
      <c r="D106" s="11" t="str">
        <f t="shared" si="6"/>
        <v/>
      </c>
      <c r="F106" s="12" t="str">
        <f t="shared" si="7"/>
        <v/>
      </c>
      <c r="G106" s="12" t="str">
        <f t="shared" si="8"/>
        <v/>
      </c>
    </row>
    <row r="107" spans="2:7" ht="14.4" x14ac:dyDescent="0.3">
      <c r="C107" s="11" t="str">
        <f t="shared" si="11"/>
        <v/>
      </c>
      <c r="D107" s="11" t="str">
        <f t="shared" si="6"/>
        <v/>
      </c>
      <c r="F107" s="12" t="str">
        <f t="shared" si="7"/>
        <v/>
      </c>
      <c r="G107" s="12" t="str">
        <f t="shared" si="8"/>
        <v/>
      </c>
    </row>
    <row r="108" spans="2:7" ht="14.4" x14ac:dyDescent="0.3">
      <c r="C108" s="11" t="str">
        <f t="shared" si="11"/>
        <v/>
      </c>
      <c r="D108" s="11" t="str">
        <f t="shared" si="6"/>
        <v/>
      </c>
      <c r="F108" s="12" t="str">
        <f t="shared" si="7"/>
        <v/>
      </c>
      <c r="G108" s="12" t="str">
        <f t="shared" si="8"/>
        <v/>
      </c>
    </row>
    <row r="109" spans="2:7" ht="14.4" x14ac:dyDescent="0.3">
      <c r="C109" s="11" t="str">
        <f t="shared" si="11"/>
        <v/>
      </c>
      <c r="D109" s="11" t="str">
        <f t="shared" si="6"/>
        <v/>
      </c>
      <c r="F109" s="12" t="str">
        <f t="shared" si="7"/>
        <v/>
      </c>
      <c r="G109" s="12" t="str">
        <f t="shared" si="8"/>
        <v/>
      </c>
    </row>
    <row r="110" spans="2:7" ht="14.4" x14ac:dyDescent="0.3">
      <c r="C110" s="11" t="str">
        <f t="shared" si="11"/>
        <v/>
      </c>
      <c r="D110" s="11" t="str">
        <f t="shared" si="6"/>
        <v/>
      </c>
      <c r="F110" s="12" t="str">
        <f t="shared" si="7"/>
        <v/>
      </c>
      <c r="G110" s="12" t="str">
        <f t="shared" si="8"/>
        <v/>
      </c>
    </row>
    <row r="111" spans="2:7" ht="14.4" x14ac:dyDescent="0.3">
      <c r="C111" s="11" t="str">
        <f t="shared" si="11"/>
        <v/>
      </c>
      <c r="D111" s="11" t="str">
        <f t="shared" si="6"/>
        <v/>
      </c>
      <c r="F111" s="12" t="str">
        <f t="shared" si="7"/>
        <v/>
      </c>
      <c r="G111" s="12" t="str">
        <f t="shared" si="8"/>
        <v/>
      </c>
    </row>
    <row r="112" spans="2:7" ht="14.4" x14ac:dyDescent="0.3">
      <c r="C112" s="11" t="str">
        <f t="shared" si="11"/>
        <v/>
      </c>
      <c r="D112" s="11" t="str">
        <f t="shared" si="6"/>
        <v/>
      </c>
      <c r="F112" s="12" t="str">
        <f t="shared" si="7"/>
        <v/>
      </c>
      <c r="G112" s="12" t="str">
        <f t="shared" si="8"/>
        <v/>
      </c>
    </row>
    <row r="113" spans="3:7" ht="14.4" x14ac:dyDescent="0.3">
      <c r="C113" s="11" t="str">
        <f t="shared" si="11"/>
        <v/>
      </c>
      <c r="D113" s="11" t="str">
        <f t="shared" si="6"/>
        <v/>
      </c>
      <c r="F113" s="12" t="str">
        <f t="shared" si="7"/>
        <v/>
      </c>
      <c r="G113" s="12" t="str">
        <f t="shared" si="8"/>
        <v/>
      </c>
    </row>
    <row r="114" spans="3:7" ht="14.4" x14ac:dyDescent="0.3">
      <c r="C114" s="11" t="str">
        <f t="shared" si="11"/>
        <v/>
      </c>
      <c r="D114" s="11" t="str">
        <f t="shared" si="6"/>
        <v/>
      </c>
      <c r="F114" s="12" t="str">
        <f t="shared" si="7"/>
        <v/>
      </c>
      <c r="G114" s="12" t="str">
        <f t="shared" si="8"/>
        <v/>
      </c>
    </row>
    <row r="115" spans="3:7" ht="14.4" x14ac:dyDescent="0.3">
      <c r="C115" s="11" t="str">
        <f t="shared" si="11"/>
        <v/>
      </c>
      <c r="D115" s="11" t="str">
        <f t="shared" si="6"/>
        <v/>
      </c>
      <c r="F115" s="12" t="str">
        <f t="shared" si="7"/>
        <v/>
      </c>
      <c r="G115" s="12" t="str">
        <f t="shared" si="8"/>
        <v/>
      </c>
    </row>
    <row r="116" spans="3:7" ht="14.4" x14ac:dyDescent="0.3">
      <c r="C116" s="11" t="str">
        <f t="shared" si="11"/>
        <v/>
      </c>
      <c r="D116" s="11" t="str">
        <f t="shared" si="6"/>
        <v/>
      </c>
      <c r="F116" s="12" t="str">
        <f t="shared" si="7"/>
        <v/>
      </c>
      <c r="G116" s="12" t="str">
        <f t="shared" si="8"/>
        <v/>
      </c>
    </row>
    <row r="117" spans="3:7" ht="14.4" x14ac:dyDescent="0.3">
      <c r="C117" s="11" t="str">
        <f t="shared" si="11"/>
        <v/>
      </c>
      <c r="D117" s="11" t="str">
        <f t="shared" si="6"/>
        <v/>
      </c>
      <c r="F117" s="12" t="str">
        <f t="shared" si="7"/>
        <v/>
      </c>
      <c r="G117" s="12" t="str">
        <f t="shared" si="8"/>
        <v/>
      </c>
    </row>
    <row r="118" spans="3:7" ht="14.4" x14ac:dyDescent="0.3">
      <c r="C118" s="11" t="str">
        <f t="shared" si="11"/>
        <v/>
      </c>
      <c r="D118" s="11" t="str">
        <f t="shared" si="6"/>
        <v/>
      </c>
      <c r="F118" s="12" t="str">
        <f t="shared" si="7"/>
        <v/>
      </c>
      <c r="G118" s="12" t="str">
        <f t="shared" si="8"/>
        <v/>
      </c>
    </row>
    <row r="119" spans="3:7" ht="14.4" x14ac:dyDescent="0.3">
      <c r="C119" s="11" t="str">
        <f t="shared" si="11"/>
        <v/>
      </c>
      <c r="D119" s="11" t="str">
        <f t="shared" si="6"/>
        <v/>
      </c>
      <c r="F119" s="12" t="str">
        <f t="shared" si="7"/>
        <v/>
      </c>
      <c r="G119" s="12" t="str">
        <f t="shared" si="8"/>
        <v/>
      </c>
    </row>
    <row r="120" spans="3:7" ht="14.4" x14ac:dyDescent="0.3">
      <c r="C120" s="11" t="str">
        <f t="shared" si="11"/>
        <v/>
      </c>
      <c r="D120" s="11" t="str">
        <f t="shared" si="6"/>
        <v/>
      </c>
      <c r="F120" s="12" t="str">
        <f t="shared" si="7"/>
        <v/>
      </c>
      <c r="G120" s="12" t="str">
        <f t="shared" si="8"/>
        <v/>
      </c>
    </row>
    <row r="121" spans="3:7" ht="14.4" x14ac:dyDescent="0.3">
      <c r="C121" s="11" t="str">
        <f t="shared" si="11"/>
        <v/>
      </c>
      <c r="D121" s="11" t="str">
        <f t="shared" si="6"/>
        <v/>
      </c>
      <c r="F121" s="12" t="str">
        <f t="shared" si="7"/>
        <v/>
      </c>
      <c r="G121" s="12" t="str">
        <f t="shared" si="8"/>
        <v/>
      </c>
    </row>
    <row r="122" spans="3:7" ht="14.4" x14ac:dyDescent="0.3">
      <c r="C122" s="11" t="str">
        <f t="shared" si="11"/>
        <v/>
      </c>
      <c r="D122" s="11" t="str">
        <f t="shared" si="6"/>
        <v/>
      </c>
      <c r="F122" s="12" t="str">
        <f t="shared" si="7"/>
        <v/>
      </c>
      <c r="G122" s="12" t="str">
        <f t="shared" si="8"/>
        <v/>
      </c>
    </row>
    <row r="123" spans="3:7" ht="14.4" x14ac:dyDescent="0.3">
      <c r="C123" s="11" t="str">
        <f t="shared" si="11"/>
        <v/>
      </c>
      <c r="D123" s="11" t="str">
        <f t="shared" si="6"/>
        <v/>
      </c>
      <c r="F123" s="12" t="str">
        <f t="shared" si="7"/>
        <v/>
      </c>
      <c r="G123" s="12" t="str">
        <f t="shared" si="8"/>
        <v/>
      </c>
    </row>
    <row r="124" spans="3:7" ht="14.4" x14ac:dyDescent="0.3">
      <c r="C124" s="11" t="str">
        <f t="shared" si="11"/>
        <v/>
      </c>
      <c r="D124" s="11" t="str">
        <f t="shared" si="6"/>
        <v/>
      </c>
      <c r="F124" s="12" t="str">
        <f t="shared" si="7"/>
        <v/>
      </c>
      <c r="G124" s="12" t="str">
        <f t="shared" si="8"/>
        <v/>
      </c>
    </row>
    <row r="125" spans="3:7" ht="14.4" x14ac:dyDescent="0.3">
      <c r="C125" s="11" t="str">
        <f t="shared" si="11"/>
        <v/>
      </c>
      <c r="D125" s="11" t="str">
        <f t="shared" si="6"/>
        <v/>
      </c>
      <c r="F125" s="12" t="str">
        <f t="shared" si="7"/>
        <v/>
      </c>
      <c r="G125" s="12" t="str">
        <f t="shared" si="8"/>
        <v/>
      </c>
    </row>
    <row r="126" spans="3:7" ht="14.4" x14ac:dyDescent="0.3">
      <c r="C126" s="11" t="str">
        <f t="shared" si="11"/>
        <v/>
      </c>
      <c r="D126" s="11" t="str">
        <f t="shared" si="6"/>
        <v/>
      </c>
      <c r="F126" s="12" t="str">
        <f t="shared" si="7"/>
        <v/>
      </c>
      <c r="G126" s="12" t="str">
        <f t="shared" si="8"/>
        <v/>
      </c>
    </row>
    <row r="127" spans="3:7" ht="14.4" x14ac:dyDescent="0.3">
      <c r="C127" s="11" t="str">
        <f t="shared" si="11"/>
        <v/>
      </c>
      <c r="D127" s="11" t="str">
        <f t="shared" si="6"/>
        <v/>
      </c>
      <c r="F127" s="12" t="str">
        <f t="shared" si="7"/>
        <v/>
      </c>
      <c r="G127" s="12" t="str">
        <f t="shared" si="8"/>
        <v/>
      </c>
    </row>
    <row r="128" spans="3:7" ht="14.4" x14ac:dyDescent="0.3">
      <c r="C128" s="11" t="str">
        <f t="shared" si="11"/>
        <v/>
      </c>
      <c r="D128" s="11" t="str">
        <f t="shared" si="6"/>
        <v/>
      </c>
      <c r="F128" s="12" t="str">
        <f t="shared" si="7"/>
        <v/>
      </c>
      <c r="G128" s="12" t="str">
        <f t="shared" si="8"/>
        <v/>
      </c>
    </row>
    <row r="129" spans="3:7" ht="14.4" x14ac:dyDescent="0.3">
      <c r="C129" s="11" t="str">
        <f t="shared" si="11"/>
        <v/>
      </c>
      <c r="D129" s="11" t="str">
        <f t="shared" si="6"/>
        <v/>
      </c>
      <c r="F129" s="12" t="str">
        <f t="shared" si="7"/>
        <v/>
      </c>
      <c r="G129" s="12" t="str">
        <f t="shared" si="8"/>
        <v/>
      </c>
    </row>
    <row r="130" spans="3:7" ht="14.4" x14ac:dyDescent="0.3">
      <c r="C130" s="11" t="str">
        <f t="shared" si="11"/>
        <v/>
      </c>
      <c r="D130" s="11" t="str">
        <f t="shared" ref="D130:D193" si="12">IF(ISBLANK(B130),"",IFERROR(VLOOKUP(B130, RANKINGS, 3, FALSE),0))</f>
        <v/>
      </c>
      <c r="F130" s="12" t="str">
        <f t="shared" ref="F130:F193" si="13">IF(ISBLANK(E130),"",IFERROR(VLOOKUP(E130, RANKINGS, 2, FALSE),""))</f>
        <v/>
      </c>
      <c r="G130" s="12" t="str">
        <f t="shared" ref="G130:G193" si="14">IF(ISBLANK(E130),"",IFERROR(VLOOKUP(E130, RANKINGS, 3, FALSE),0))</f>
        <v/>
      </c>
    </row>
    <row r="131" spans="3:7" ht="14.4" x14ac:dyDescent="0.3">
      <c r="C131" s="11" t="str">
        <f t="shared" si="11"/>
        <v/>
      </c>
      <c r="D131" s="11" t="str">
        <f t="shared" si="12"/>
        <v/>
      </c>
      <c r="F131" s="12" t="str">
        <f t="shared" si="13"/>
        <v/>
      </c>
      <c r="G131" s="12" t="str">
        <f t="shared" si="14"/>
        <v/>
      </c>
    </row>
    <row r="132" spans="3:7" ht="14.4" x14ac:dyDescent="0.3">
      <c r="C132" s="11" t="str">
        <f t="shared" si="11"/>
        <v/>
      </c>
      <c r="D132" s="11" t="str">
        <f t="shared" si="12"/>
        <v/>
      </c>
      <c r="F132" s="12" t="str">
        <f t="shared" si="13"/>
        <v/>
      </c>
      <c r="G132" s="12" t="str">
        <f t="shared" si="14"/>
        <v/>
      </c>
    </row>
    <row r="133" spans="3:7" ht="14.4" x14ac:dyDescent="0.3">
      <c r="C133" s="11" t="str">
        <f t="shared" si="11"/>
        <v/>
      </c>
      <c r="D133" s="11" t="str">
        <f t="shared" si="12"/>
        <v/>
      </c>
      <c r="F133" s="12" t="str">
        <f t="shared" si="13"/>
        <v/>
      </c>
      <c r="G133" s="12" t="str">
        <f t="shared" si="14"/>
        <v/>
      </c>
    </row>
    <row r="134" spans="3:7" ht="14.4" x14ac:dyDescent="0.3">
      <c r="C134" s="11" t="str">
        <f t="shared" si="11"/>
        <v/>
      </c>
      <c r="D134" s="11" t="str">
        <f t="shared" si="12"/>
        <v/>
      </c>
      <c r="F134" s="12" t="str">
        <f t="shared" si="13"/>
        <v/>
      </c>
      <c r="G134" s="12" t="str">
        <f t="shared" si="14"/>
        <v/>
      </c>
    </row>
    <row r="135" spans="3:7" ht="14.4" x14ac:dyDescent="0.3">
      <c r="C135" s="11" t="str">
        <f t="shared" si="11"/>
        <v/>
      </c>
      <c r="D135" s="11" t="str">
        <f t="shared" si="12"/>
        <v/>
      </c>
      <c r="F135" s="12" t="str">
        <f t="shared" si="13"/>
        <v/>
      </c>
      <c r="G135" s="12" t="str">
        <f t="shared" si="14"/>
        <v/>
      </c>
    </row>
    <row r="136" spans="3:7" ht="14.4" x14ac:dyDescent="0.3">
      <c r="C136" s="11" t="str">
        <f t="shared" si="11"/>
        <v/>
      </c>
      <c r="D136" s="11" t="str">
        <f t="shared" si="12"/>
        <v/>
      </c>
      <c r="F136" s="12" t="str">
        <f t="shared" si="13"/>
        <v/>
      </c>
      <c r="G136" s="12" t="str">
        <f t="shared" si="14"/>
        <v/>
      </c>
    </row>
    <row r="137" spans="3:7" ht="14.4" x14ac:dyDescent="0.3">
      <c r="C137" s="11" t="str">
        <f t="shared" si="11"/>
        <v/>
      </c>
      <c r="D137" s="11" t="str">
        <f t="shared" si="12"/>
        <v/>
      </c>
      <c r="F137" s="12" t="str">
        <f t="shared" si="13"/>
        <v/>
      </c>
      <c r="G137" s="12" t="str">
        <f t="shared" si="14"/>
        <v/>
      </c>
    </row>
    <row r="138" spans="3:7" ht="14.4" x14ac:dyDescent="0.3">
      <c r="C138" s="11" t="str">
        <f t="shared" si="11"/>
        <v/>
      </c>
      <c r="D138" s="11" t="str">
        <f t="shared" si="12"/>
        <v/>
      </c>
      <c r="F138" s="12" t="str">
        <f t="shared" si="13"/>
        <v/>
      </c>
      <c r="G138" s="12" t="str">
        <f t="shared" si="14"/>
        <v/>
      </c>
    </row>
    <row r="139" spans="3:7" ht="14.4" x14ac:dyDescent="0.3">
      <c r="C139" s="11" t="str">
        <f t="shared" si="11"/>
        <v/>
      </c>
      <c r="D139" s="11" t="str">
        <f t="shared" si="12"/>
        <v/>
      </c>
      <c r="F139" s="12" t="str">
        <f t="shared" si="13"/>
        <v/>
      </c>
      <c r="G139" s="12" t="str">
        <f t="shared" si="14"/>
        <v/>
      </c>
    </row>
    <row r="140" spans="3:7" ht="14.4" x14ac:dyDescent="0.3">
      <c r="C140" s="11" t="str">
        <f t="shared" si="11"/>
        <v/>
      </c>
      <c r="D140" s="11" t="str">
        <f t="shared" si="12"/>
        <v/>
      </c>
      <c r="F140" s="12" t="str">
        <f t="shared" si="13"/>
        <v/>
      </c>
      <c r="G140" s="12" t="str">
        <f t="shared" si="14"/>
        <v/>
      </c>
    </row>
    <row r="141" spans="3:7" ht="14.4" x14ac:dyDescent="0.3">
      <c r="C141" s="11" t="str">
        <f t="shared" si="11"/>
        <v/>
      </c>
      <c r="D141" s="11" t="str">
        <f t="shared" si="12"/>
        <v/>
      </c>
      <c r="F141" s="12" t="str">
        <f t="shared" si="13"/>
        <v/>
      </c>
      <c r="G141" s="12" t="str">
        <f t="shared" si="14"/>
        <v/>
      </c>
    </row>
    <row r="142" spans="3:7" ht="14.4" x14ac:dyDescent="0.3">
      <c r="C142" s="11" t="str">
        <f t="shared" si="11"/>
        <v/>
      </c>
      <c r="D142" s="11" t="str">
        <f t="shared" si="12"/>
        <v/>
      </c>
      <c r="F142" s="12" t="str">
        <f t="shared" si="13"/>
        <v/>
      </c>
      <c r="G142" s="12" t="str">
        <f t="shared" si="14"/>
        <v/>
      </c>
    </row>
    <row r="143" spans="3:7" ht="14.4" x14ac:dyDescent="0.3">
      <c r="C143" s="11" t="str">
        <f t="shared" si="11"/>
        <v/>
      </c>
      <c r="D143" s="11" t="str">
        <f t="shared" si="12"/>
        <v/>
      </c>
      <c r="F143" s="12" t="str">
        <f t="shared" si="13"/>
        <v/>
      </c>
      <c r="G143" s="12" t="str">
        <f t="shared" si="14"/>
        <v/>
      </c>
    </row>
    <row r="144" spans="3:7" ht="14.4" x14ac:dyDescent="0.3">
      <c r="C144" s="11" t="str">
        <f t="shared" si="11"/>
        <v/>
      </c>
      <c r="D144" s="11" t="str">
        <f t="shared" si="12"/>
        <v/>
      </c>
      <c r="F144" s="12" t="str">
        <f t="shared" si="13"/>
        <v/>
      </c>
      <c r="G144" s="12" t="str">
        <f t="shared" si="14"/>
        <v/>
      </c>
    </row>
    <row r="145" spans="3:7" ht="14.4" x14ac:dyDescent="0.3">
      <c r="C145" s="11" t="str">
        <f t="shared" si="11"/>
        <v/>
      </c>
      <c r="D145" s="11" t="str">
        <f t="shared" si="12"/>
        <v/>
      </c>
      <c r="F145" s="12" t="str">
        <f t="shared" si="13"/>
        <v/>
      </c>
      <c r="G145" s="12" t="str">
        <f t="shared" si="14"/>
        <v/>
      </c>
    </row>
    <row r="146" spans="3:7" ht="14.4" x14ac:dyDescent="0.3">
      <c r="C146" s="11" t="str">
        <f t="shared" si="11"/>
        <v/>
      </c>
      <c r="D146" s="11" t="str">
        <f t="shared" si="12"/>
        <v/>
      </c>
      <c r="F146" s="12" t="str">
        <f t="shared" si="13"/>
        <v/>
      </c>
      <c r="G146" s="12" t="str">
        <f t="shared" si="14"/>
        <v/>
      </c>
    </row>
    <row r="147" spans="3:7" ht="14.4" x14ac:dyDescent="0.3">
      <c r="C147" s="11" t="str">
        <f t="shared" si="11"/>
        <v/>
      </c>
      <c r="D147" s="11" t="str">
        <f t="shared" si="12"/>
        <v/>
      </c>
      <c r="F147" s="12" t="str">
        <f t="shared" si="13"/>
        <v/>
      </c>
      <c r="G147" s="12" t="str">
        <f t="shared" si="14"/>
        <v/>
      </c>
    </row>
    <row r="148" spans="3:7" ht="14.4" x14ac:dyDescent="0.3">
      <c r="C148" s="11" t="str">
        <f t="shared" si="11"/>
        <v/>
      </c>
      <c r="D148" s="11" t="str">
        <f t="shared" si="12"/>
        <v/>
      </c>
      <c r="F148" s="12" t="str">
        <f t="shared" si="13"/>
        <v/>
      </c>
      <c r="G148" s="12" t="str">
        <f t="shared" si="14"/>
        <v/>
      </c>
    </row>
    <row r="149" spans="3:7" ht="14.4" x14ac:dyDescent="0.3">
      <c r="C149" s="11" t="str">
        <f t="shared" si="11"/>
        <v/>
      </c>
      <c r="D149" s="11" t="str">
        <f t="shared" si="12"/>
        <v/>
      </c>
      <c r="F149" s="12" t="str">
        <f t="shared" si="13"/>
        <v/>
      </c>
      <c r="G149" s="12" t="str">
        <f t="shared" si="14"/>
        <v/>
      </c>
    </row>
    <row r="150" spans="3:7" ht="14.4" x14ac:dyDescent="0.3">
      <c r="C150" s="11" t="str">
        <f t="shared" si="11"/>
        <v/>
      </c>
      <c r="D150" s="11" t="str">
        <f t="shared" si="12"/>
        <v/>
      </c>
      <c r="F150" s="12" t="str">
        <f t="shared" si="13"/>
        <v/>
      </c>
      <c r="G150" s="12" t="str">
        <f t="shared" si="14"/>
        <v/>
      </c>
    </row>
    <row r="151" spans="3:7" ht="14.4" x14ac:dyDescent="0.3">
      <c r="C151" s="11" t="str">
        <f t="shared" si="11"/>
        <v/>
      </c>
      <c r="D151" s="11" t="str">
        <f t="shared" si="12"/>
        <v/>
      </c>
      <c r="F151" s="12" t="str">
        <f t="shared" si="13"/>
        <v/>
      </c>
      <c r="G151" s="12" t="str">
        <f t="shared" si="14"/>
        <v/>
      </c>
    </row>
    <row r="152" spans="3:7" ht="14.4" x14ac:dyDescent="0.3">
      <c r="C152" s="11" t="str">
        <f t="shared" si="11"/>
        <v/>
      </c>
      <c r="D152" s="11" t="str">
        <f t="shared" si="12"/>
        <v/>
      </c>
      <c r="F152" s="12" t="str">
        <f t="shared" si="13"/>
        <v/>
      </c>
      <c r="G152" s="12" t="str">
        <f t="shared" si="14"/>
        <v/>
      </c>
    </row>
    <row r="153" spans="3:7" ht="14.4" x14ac:dyDescent="0.3">
      <c r="C153" s="11" t="str">
        <f t="shared" si="11"/>
        <v/>
      </c>
      <c r="D153" s="11" t="str">
        <f t="shared" si="12"/>
        <v/>
      </c>
      <c r="F153" s="12" t="str">
        <f t="shared" si="13"/>
        <v/>
      </c>
      <c r="G153" s="12" t="str">
        <f t="shared" si="14"/>
        <v/>
      </c>
    </row>
    <row r="154" spans="3:7" ht="14.4" x14ac:dyDescent="0.3">
      <c r="C154" s="11" t="str">
        <f t="shared" si="11"/>
        <v/>
      </c>
      <c r="D154" s="11" t="str">
        <f t="shared" si="12"/>
        <v/>
      </c>
      <c r="F154" s="12" t="str">
        <f t="shared" si="13"/>
        <v/>
      </c>
      <c r="G154" s="12" t="str">
        <f t="shared" si="14"/>
        <v/>
      </c>
    </row>
    <row r="155" spans="3:7" ht="14.4" x14ac:dyDescent="0.3">
      <c r="C155" s="11" t="str">
        <f t="shared" si="11"/>
        <v/>
      </c>
      <c r="D155" s="11" t="str">
        <f t="shared" si="12"/>
        <v/>
      </c>
      <c r="F155" s="12" t="str">
        <f t="shared" si="13"/>
        <v/>
      </c>
      <c r="G155" s="12" t="str">
        <f t="shared" si="14"/>
        <v/>
      </c>
    </row>
    <row r="156" spans="3:7" ht="14.4" x14ac:dyDescent="0.3">
      <c r="C156" s="11" t="str">
        <f t="shared" si="11"/>
        <v/>
      </c>
      <c r="D156" s="11" t="str">
        <f t="shared" si="12"/>
        <v/>
      </c>
      <c r="F156" s="12" t="str">
        <f t="shared" si="13"/>
        <v/>
      </c>
      <c r="G156" s="12" t="str">
        <f t="shared" si="14"/>
        <v/>
      </c>
    </row>
    <row r="157" spans="3:7" ht="14.4" x14ac:dyDescent="0.3">
      <c r="C157" s="11" t="str">
        <f t="shared" si="11"/>
        <v/>
      </c>
      <c r="D157" s="11" t="str">
        <f t="shared" si="12"/>
        <v/>
      </c>
      <c r="F157" s="12" t="str">
        <f t="shared" si="13"/>
        <v/>
      </c>
      <c r="G157" s="12" t="str">
        <f t="shared" si="14"/>
        <v/>
      </c>
    </row>
    <row r="158" spans="3:7" ht="14.4" x14ac:dyDescent="0.3">
      <c r="C158" s="11" t="str">
        <f t="shared" si="11"/>
        <v/>
      </c>
      <c r="D158" s="11" t="str">
        <f t="shared" si="12"/>
        <v/>
      </c>
      <c r="F158" s="12" t="str">
        <f t="shared" si="13"/>
        <v/>
      </c>
      <c r="G158" s="12" t="str">
        <f t="shared" si="14"/>
        <v/>
      </c>
    </row>
    <row r="159" spans="3:7" ht="14.4" x14ac:dyDescent="0.3">
      <c r="C159" s="11" t="str">
        <f t="shared" si="11"/>
        <v/>
      </c>
      <c r="D159" s="11" t="str">
        <f t="shared" si="12"/>
        <v/>
      </c>
      <c r="F159" s="12" t="str">
        <f t="shared" si="13"/>
        <v/>
      </c>
      <c r="G159" s="12" t="str">
        <f t="shared" si="14"/>
        <v/>
      </c>
    </row>
    <row r="160" spans="3:7" ht="14.4" x14ac:dyDescent="0.3">
      <c r="C160" s="11" t="str">
        <f t="shared" si="11"/>
        <v/>
      </c>
      <c r="D160" s="11" t="str">
        <f t="shared" si="12"/>
        <v/>
      </c>
      <c r="F160" s="12" t="str">
        <f t="shared" si="13"/>
        <v/>
      </c>
      <c r="G160" s="12" t="str">
        <f t="shared" si="14"/>
        <v/>
      </c>
    </row>
    <row r="161" spans="3:7" ht="14.4" x14ac:dyDescent="0.3">
      <c r="C161" s="11" t="str">
        <f t="shared" si="11"/>
        <v/>
      </c>
      <c r="D161" s="11" t="str">
        <f t="shared" si="12"/>
        <v/>
      </c>
      <c r="F161" s="12" t="str">
        <f t="shared" si="13"/>
        <v/>
      </c>
      <c r="G161" s="12" t="str">
        <f t="shared" si="14"/>
        <v/>
      </c>
    </row>
    <row r="162" spans="3:7" ht="14.4" x14ac:dyDescent="0.3">
      <c r="C162" s="11" t="str">
        <f t="shared" si="11"/>
        <v/>
      </c>
      <c r="D162" s="11" t="str">
        <f t="shared" si="12"/>
        <v/>
      </c>
      <c r="F162" s="12" t="str">
        <f t="shared" si="13"/>
        <v/>
      </c>
      <c r="G162" s="12" t="str">
        <f t="shared" si="14"/>
        <v/>
      </c>
    </row>
    <row r="163" spans="3:7" ht="14.4" x14ac:dyDescent="0.3">
      <c r="C163" s="11" t="str">
        <f t="shared" si="11"/>
        <v/>
      </c>
      <c r="D163" s="11" t="str">
        <f t="shared" si="12"/>
        <v/>
      </c>
      <c r="F163" s="12" t="str">
        <f t="shared" si="13"/>
        <v/>
      </c>
      <c r="G163" s="12" t="str">
        <f t="shared" si="14"/>
        <v/>
      </c>
    </row>
    <row r="164" spans="3:7" ht="14.4" x14ac:dyDescent="0.3">
      <c r="C164" s="11" t="str">
        <f t="shared" si="11"/>
        <v/>
      </c>
      <c r="D164" s="11" t="str">
        <f t="shared" si="12"/>
        <v/>
      </c>
      <c r="F164" s="12" t="str">
        <f t="shared" si="13"/>
        <v/>
      </c>
      <c r="G164" s="12" t="str">
        <f t="shared" si="14"/>
        <v/>
      </c>
    </row>
    <row r="165" spans="3:7" ht="14.4" x14ac:dyDescent="0.3">
      <c r="C165" s="11" t="str">
        <f t="shared" si="11"/>
        <v/>
      </c>
      <c r="D165" s="11" t="str">
        <f t="shared" si="12"/>
        <v/>
      </c>
      <c r="F165" s="12" t="str">
        <f t="shared" si="13"/>
        <v/>
      </c>
      <c r="G165" s="12" t="str">
        <f t="shared" si="14"/>
        <v/>
      </c>
    </row>
    <row r="166" spans="3:7" ht="14.4" x14ac:dyDescent="0.3">
      <c r="C166" s="11" t="str">
        <f t="shared" si="11"/>
        <v/>
      </c>
      <c r="D166" s="11" t="str">
        <f t="shared" si="12"/>
        <v/>
      </c>
      <c r="F166" s="12" t="str">
        <f t="shared" si="13"/>
        <v/>
      </c>
      <c r="G166" s="12" t="str">
        <f t="shared" si="14"/>
        <v/>
      </c>
    </row>
    <row r="167" spans="3:7" ht="14.4" x14ac:dyDescent="0.3">
      <c r="C167" s="11" t="str">
        <f t="shared" si="11"/>
        <v/>
      </c>
      <c r="D167" s="11" t="str">
        <f t="shared" si="12"/>
        <v/>
      </c>
      <c r="F167" s="12" t="str">
        <f t="shared" si="13"/>
        <v/>
      </c>
      <c r="G167" s="12" t="str">
        <f t="shared" si="14"/>
        <v/>
      </c>
    </row>
    <row r="168" spans="3:7" ht="14.4" x14ac:dyDescent="0.3">
      <c r="C168" s="11" t="str">
        <f t="shared" si="11"/>
        <v/>
      </c>
      <c r="D168" s="11" t="str">
        <f t="shared" si="12"/>
        <v/>
      </c>
      <c r="F168" s="12" t="str">
        <f t="shared" si="13"/>
        <v/>
      </c>
      <c r="G168" s="12" t="str">
        <f t="shared" si="14"/>
        <v/>
      </c>
    </row>
    <row r="169" spans="3:7" ht="14.4" x14ac:dyDescent="0.3">
      <c r="C169" s="11" t="str">
        <f t="shared" si="11"/>
        <v/>
      </c>
      <c r="D169" s="11" t="str">
        <f t="shared" si="12"/>
        <v/>
      </c>
      <c r="F169" s="12" t="str">
        <f t="shared" si="13"/>
        <v/>
      </c>
      <c r="G169" s="12" t="str">
        <f t="shared" si="14"/>
        <v/>
      </c>
    </row>
    <row r="170" spans="3:7" ht="14.4" x14ac:dyDescent="0.3">
      <c r="C170" s="11" t="str">
        <f t="shared" ref="C170:C233" si="15">IF(ISBLANK(B170),"",IFERROR(VLOOKUP(B170, RANKINGS, 2, FALSE),""))</f>
        <v/>
      </c>
      <c r="D170" s="11" t="str">
        <f t="shared" si="12"/>
        <v/>
      </c>
      <c r="F170" s="12" t="str">
        <f t="shared" si="13"/>
        <v/>
      </c>
      <c r="G170" s="12" t="str">
        <f t="shared" si="14"/>
        <v/>
      </c>
    </row>
    <row r="171" spans="3:7" ht="14.4" x14ac:dyDescent="0.3">
      <c r="C171" s="11" t="str">
        <f t="shared" si="15"/>
        <v/>
      </c>
      <c r="D171" s="11" t="str">
        <f t="shared" si="12"/>
        <v/>
      </c>
      <c r="F171" s="12" t="str">
        <f t="shared" si="13"/>
        <v/>
      </c>
      <c r="G171" s="12" t="str">
        <f t="shared" si="14"/>
        <v/>
      </c>
    </row>
    <row r="172" spans="3:7" ht="14.4" x14ac:dyDescent="0.3">
      <c r="C172" s="11" t="str">
        <f t="shared" si="15"/>
        <v/>
      </c>
      <c r="D172" s="11" t="str">
        <f t="shared" si="12"/>
        <v/>
      </c>
      <c r="F172" s="12" t="str">
        <f t="shared" si="13"/>
        <v/>
      </c>
      <c r="G172" s="12" t="str">
        <f t="shared" si="14"/>
        <v/>
      </c>
    </row>
    <row r="173" spans="3:7" ht="14.4" x14ac:dyDescent="0.3">
      <c r="C173" s="11" t="str">
        <f t="shared" si="15"/>
        <v/>
      </c>
      <c r="D173" s="11" t="str">
        <f t="shared" si="12"/>
        <v/>
      </c>
      <c r="F173" s="12" t="str">
        <f t="shared" si="13"/>
        <v/>
      </c>
      <c r="G173" s="12" t="str">
        <f t="shared" si="14"/>
        <v/>
      </c>
    </row>
    <row r="174" spans="3:7" ht="14.4" x14ac:dyDescent="0.3">
      <c r="C174" s="11" t="str">
        <f t="shared" si="15"/>
        <v/>
      </c>
      <c r="D174" s="11" t="str">
        <f t="shared" si="12"/>
        <v/>
      </c>
      <c r="F174" s="12" t="str">
        <f t="shared" si="13"/>
        <v/>
      </c>
      <c r="G174" s="12" t="str">
        <f t="shared" si="14"/>
        <v/>
      </c>
    </row>
    <row r="175" spans="3:7" ht="14.4" x14ac:dyDescent="0.3">
      <c r="C175" s="11" t="str">
        <f t="shared" si="15"/>
        <v/>
      </c>
      <c r="D175" s="11" t="str">
        <f t="shared" si="12"/>
        <v/>
      </c>
      <c r="F175" s="12" t="str">
        <f t="shared" si="13"/>
        <v/>
      </c>
      <c r="G175" s="12" t="str">
        <f t="shared" si="14"/>
        <v/>
      </c>
    </row>
    <row r="176" spans="3:7" ht="14.4" x14ac:dyDescent="0.3">
      <c r="C176" s="11" t="str">
        <f t="shared" si="15"/>
        <v/>
      </c>
      <c r="D176" s="11" t="str">
        <f t="shared" si="12"/>
        <v/>
      </c>
      <c r="F176" s="12" t="str">
        <f t="shared" si="13"/>
        <v/>
      </c>
      <c r="G176" s="12" t="str">
        <f t="shared" si="14"/>
        <v/>
      </c>
    </row>
    <row r="177" spans="3:7" ht="14.4" x14ac:dyDescent="0.3">
      <c r="C177" s="11" t="str">
        <f t="shared" si="15"/>
        <v/>
      </c>
      <c r="D177" s="11" t="str">
        <f t="shared" si="12"/>
        <v/>
      </c>
      <c r="F177" s="12" t="str">
        <f t="shared" si="13"/>
        <v/>
      </c>
      <c r="G177" s="12" t="str">
        <f t="shared" si="14"/>
        <v/>
      </c>
    </row>
    <row r="178" spans="3:7" ht="14.4" x14ac:dyDescent="0.3">
      <c r="C178" s="11" t="str">
        <f t="shared" si="15"/>
        <v/>
      </c>
      <c r="D178" s="11" t="str">
        <f t="shared" si="12"/>
        <v/>
      </c>
      <c r="F178" s="12" t="str">
        <f t="shared" si="13"/>
        <v/>
      </c>
      <c r="G178" s="12" t="str">
        <f t="shared" si="14"/>
        <v/>
      </c>
    </row>
    <row r="179" spans="3:7" ht="14.4" x14ac:dyDescent="0.3">
      <c r="C179" s="11" t="str">
        <f t="shared" si="15"/>
        <v/>
      </c>
      <c r="D179" s="11" t="str">
        <f t="shared" si="12"/>
        <v/>
      </c>
      <c r="F179" s="12" t="str">
        <f t="shared" si="13"/>
        <v/>
      </c>
      <c r="G179" s="12" t="str">
        <f t="shared" si="14"/>
        <v/>
      </c>
    </row>
    <row r="180" spans="3:7" ht="14.4" x14ac:dyDescent="0.3">
      <c r="C180" s="11" t="str">
        <f t="shared" si="15"/>
        <v/>
      </c>
      <c r="D180" s="11" t="str">
        <f t="shared" si="12"/>
        <v/>
      </c>
      <c r="F180" s="12" t="str">
        <f t="shared" si="13"/>
        <v/>
      </c>
      <c r="G180" s="12" t="str">
        <f t="shared" si="14"/>
        <v/>
      </c>
    </row>
    <row r="181" spans="3:7" ht="14.4" x14ac:dyDescent="0.3">
      <c r="C181" s="11" t="str">
        <f t="shared" si="15"/>
        <v/>
      </c>
      <c r="D181" s="11" t="str">
        <f t="shared" si="12"/>
        <v/>
      </c>
      <c r="F181" s="12" t="str">
        <f t="shared" si="13"/>
        <v/>
      </c>
      <c r="G181" s="12" t="str">
        <f t="shared" si="14"/>
        <v/>
      </c>
    </row>
    <row r="182" spans="3:7" ht="14.4" x14ac:dyDescent="0.3">
      <c r="C182" s="11" t="str">
        <f t="shared" si="15"/>
        <v/>
      </c>
      <c r="D182" s="11" t="str">
        <f t="shared" si="12"/>
        <v/>
      </c>
      <c r="F182" s="12" t="str">
        <f t="shared" si="13"/>
        <v/>
      </c>
      <c r="G182" s="12" t="str">
        <f t="shared" si="14"/>
        <v/>
      </c>
    </row>
    <row r="183" spans="3:7" ht="14.4" x14ac:dyDescent="0.3">
      <c r="C183" s="11" t="str">
        <f t="shared" si="15"/>
        <v/>
      </c>
      <c r="D183" s="11" t="str">
        <f t="shared" si="12"/>
        <v/>
      </c>
      <c r="F183" s="12" t="str">
        <f t="shared" si="13"/>
        <v/>
      </c>
      <c r="G183" s="12" t="str">
        <f t="shared" si="14"/>
        <v/>
      </c>
    </row>
    <row r="184" spans="3:7" ht="14.4" x14ac:dyDescent="0.3">
      <c r="C184" s="11" t="str">
        <f t="shared" si="15"/>
        <v/>
      </c>
      <c r="D184" s="11" t="str">
        <f t="shared" si="12"/>
        <v/>
      </c>
      <c r="F184" s="12" t="str">
        <f t="shared" si="13"/>
        <v/>
      </c>
      <c r="G184" s="12" t="str">
        <f t="shared" si="14"/>
        <v/>
      </c>
    </row>
    <row r="185" spans="3:7" ht="14.4" x14ac:dyDescent="0.3">
      <c r="C185" s="11" t="str">
        <f t="shared" si="15"/>
        <v/>
      </c>
      <c r="D185" s="11" t="str">
        <f t="shared" si="12"/>
        <v/>
      </c>
      <c r="F185" s="12" t="str">
        <f t="shared" si="13"/>
        <v/>
      </c>
      <c r="G185" s="12" t="str">
        <f t="shared" si="14"/>
        <v/>
      </c>
    </row>
    <row r="186" spans="3:7" ht="14.4" x14ac:dyDescent="0.3">
      <c r="C186" s="11" t="str">
        <f t="shared" si="15"/>
        <v/>
      </c>
      <c r="D186" s="11" t="str">
        <f t="shared" si="12"/>
        <v/>
      </c>
      <c r="F186" s="12" t="str">
        <f t="shared" si="13"/>
        <v/>
      </c>
      <c r="G186" s="12" t="str">
        <f t="shared" si="14"/>
        <v/>
      </c>
    </row>
    <row r="187" spans="3:7" ht="14.4" x14ac:dyDescent="0.3">
      <c r="C187" s="11" t="str">
        <f t="shared" si="15"/>
        <v/>
      </c>
      <c r="D187" s="11" t="str">
        <f t="shared" si="12"/>
        <v/>
      </c>
      <c r="F187" s="12" t="str">
        <f t="shared" si="13"/>
        <v/>
      </c>
      <c r="G187" s="12" t="str">
        <f t="shared" si="14"/>
        <v/>
      </c>
    </row>
    <row r="188" spans="3:7" ht="14.4" x14ac:dyDescent="0.3">
      <c r="C188" s="11" t="str">
        <f t="shared" si="15"/>
        <v/>
      </c>
      <c r="D188" s="11" t="str">
        <f t="shared" si="12"/>
        <v/>
      </c>
      <c r="F188" s="12" t="str">
        <f t="shared" si="13"/>
        <v/>
      </c>
      <c r="G188" s="12" t="str">
        <f t="shared" si="14"/>
        <v/>
      </c>
    </row>
    <row r="189" spans="3:7" ht="14.4" x14ac:dyDescent="0.3">
      <c r="C189" s="11" t="str">
        <f t="shared" si="15"/>
        <v/>
      </c>
      <c r="D189" s="11" t="str">
        <f t="shared" si="12"/>
        <v/>
      </c>
      <c r="F189" s="12" t="str">
        <f t="shared" si="13"/>
        <v/>
      </c>
      <c r="G189" s="12" t="str">
        <f t="shared" si="14"/>
        <v/>
      </c>
    </row>
    <row r="190" spans="3:7" ht="14.4" x14ac:dyDescent="0.3">
      <c r="C190" s="11" t="str">
        <f t="shared" si="15"/>
        <v/>
      </c>
      <c r="D190" s="11" t="str">
        <f t="shared" si="12"/>
        <v/>
      </c>
      <c r="F190" s="12" t="str">
        <f t="shared" si="13"/>
        <v/>
      </c>
      <c r="G190" s="12" t="str">
        <f t="shared" si="14"/>
        <v/>
      </c>
    </row>
    <row r="191" spans="3:7" ht="14.4" x14ac:dyDescent="0.3">
      <c r="C191" s="11" t="str">
        <f t="shared" si="15"/>
        <v/>
      </c>
      <c r="D191" s="11" t="str">
        <f t="shared" si="12"/>
        <v/>
      </c>
      <c r="F191" s="12" t="str">
        <f t="shared" si="13"/>
        <v/>
      </c>
      <c r="G191" s="12" t="str">
        <f t="shared" si="14"/>
        <v/>
      </c>
    </row>
    <row r="192" spans="3:7" ht="14.4" x14ac:dyDescent="0.3">
      <c r="C192" s="11" t="str">
        <f t="shared" si="15"/>
        <v/>
      </c>
      <c r="D192" s="11" t="str">
        <f t="shared" si="12"/>
        <v/>
      </c>
      <c r="F192" s="12" t="str">
        <f t="shared" si="13"/>
        <v/>
      </c>
      <c r="G192" s="12" t="str">
        <f t="shared" si="14"/>
        <v/>
      </c>
    </row>
    <row r="193" spans="3:7" ht="14.4" x14ac:dyDescent="0.3">
      <c r="C193" s="11" t="str">
        <f t="shared" si="15"/>
        <v/>
      </c>
      <c r="D193" s="11" t="str">
        <f t="shared" si="12"/>
        <v/>
      </c>
      <c r="F193" s="12" t="str">
        <f t="shared" si="13"/>
        <v/>
      </c>
      <c r="G193" s="12" t="str">
        <f t="shared" si="14"/>
        <v/>
      </c>
    </row>
    <row r="194" spans="3:7" ht="14.4" x14ac:dyDescent="0.3">
      <c r="C194" s="11" t="str">
        <f t="shared" si="15"/>
        <v/>
      </c>
      <c r="D194" s="11" t="str">
        <f t="shared" ref="D194:D257" si="16">IF(ISBLANK(B194),"",IFERROR(VLOOKUP(B194, RANKINGS, 3, FALSE),0))</f>
        <v/>
      </c>
      <c r="F194" s="12" t="str">
        <f t="shared" ref="F194:F257" si="17">IF(ISBLANK(E194),"",IFERROR(VLOOKUP(E194, RANKINGS, 2, FALSE),""))</f>
        <v/>
      </c>
      <c r="G194" s="12" t="str">
        <f t="shared" ref="G194:G257" si="18">IF(ISBLANK(E194),"",IFERROR(VLOOKUP(E194, RANKINGS, 3, FALSE),0))</f>
        <v/>
      </c>
    </row>
    <row r="195" spans="3:7" ht="14.4" x14ac:dyDescent="0.3">
      <c r="C195" s="11" t="str">
        <f t="shared" si="15"/>
        <v/>
      </c>
      <c r="D195" s="11" t="str">
        <f t="shared" si="16"/>
        <v/>
      </c>
      <c r="F195" s="12" t="str">
        <f t="shared" si="17"/>
        <v/>
      </c>
      <c r="G195" s="12" t="str">
        <f t="shared" si="18"/>
        <v/>
      </c>
    </row>
    <row r="196" spans="3:7" ht="14.4" x14ac:dyDescent="0.3">
      <c r="C196" s="11" t="str">
        <f t="shared" si="15"/>
        <v/>
      </c>
      <c r="D196" s="11" t="str">
        <f t="shared" si="16"/>
        <v/>
      </c>
      <c r="F196" s="12" t="str">
        <f t="shared" si="17"/>
        <v/>
      </c>
      <c r="G196" s="12" t="str">
        <f t="shared" si="18"/>
        <v/>
      </c>
    </row>
    <row r="197" spans="3:7" ht="14.4" x14ac:dyDescent="0.3">
      <c r="C197" s="11" t="str">
        <f t="shared" si="15"/>
        <v/>
      </c>
      <c r="D197" s="11" t="str">
        <f t="shared" si="16"/>
        <v/>
      </c>
      <c r="F197" s="12" t="str">
        <f t="shared" si="17"/>
        <v/>
      </c>
      <c r="G197" s="12" t="str">
        <f t="shared" si="18"/>
        <v/>
      </c>
    </row>
    <row r="198" spans="3:7" ht="14.4" x14ac:dyDescent="0.3">
      <c r="C198" s="11" t="str">
        <f t="shared" si="15"/>
        <v/>
      </c>
      <c r="D198" s="11" t="str">
        <f t="shared" si="16"/>
        <v/>
      </c>
      <c r="F198" s="12" t="str">
        <f t="shared" si="17"/>
        <v/>
      </c>
      <c r="G198" s="12" t="str">
        <f t="shared" si="18"/>
        <v/>
      </c>
    </row>
    <row r="199" spans="3:7" ht="14.4" x14ac:dyDescent="0.3">
      <c r="C199" s="11" t="str">
        <f t="shared" si="15"/>
        <v/>
      </c>
      <c r="D199" s="11" t="str">
        <f t="shared" si="16"/>
        <v/>
      </c>
      <c r="F199" s="12" t="str">
        <f t="shared" si="17"/>
        <v/>
      </c>
      <c r="G199" s="12" t="str">
        <f t="shared" si="18"/>
        <v/>
      </c>
    </row>
    <row r="200" spans="3:7" ht="14.4" x14ac:dyDescent="0.3">
      <c r="C200" s="11" t="str">
        <f t="shared" si="15"/>
        <v/>
      </c>
      <c r="D200" s="11" t="str">
        <f t="shared" si="16"/>
        <v/>
      </c>
      <c r="F200" s="12" t="str">
        <f t="shared" si="17"/>
        <v/>
      </c>
      <c r="G200" s="12" t="str">
        <f t="shared" si="18"/>
        <v/>
      </c>
    </row>
    <row r="201" spans="3:7" ht="14.4" x14ac:dyDescent="0.3">
      <c r="C201" s="11" t="str">
        <f t="shared" si="15"/>
        <v/>
      </c>
      <c r="D201" s="11" t="str">
        <f t="shared" si="16"/>
        <v/>
      </c>
      <c r="F201" s="12" t="str">
        <f t="shared" si="17"/>
        <v/>
      </c>
      <c r="G201" s="12" t="str">
        <f t="shared" si="18"/>
        <v/>
      </c>
    </row>
    <row r="202" spans="3:7" ht="14.4" x14ac:dyDescent="0.3">
      <c r="C202" s="11" t="str">
        <f t="shared" si="15"/>
        <v/>
      </c>
      <c r="D202" s="11" t="str">
        <f t="shared" si="16"/>
        <v/>
      </c>
      <c r="F202" s="12" t="str">
        <f t="shared" si="17"/>
        <v/>
      </c>
      <c r="G202" s="12" t="str">
        <f t="shared" si="18"/>
        <v/>
      </c>
    </row>
    <row r="203" spans="3:7" ht="14.4" x14ac:dyDescent="0.3">
      <c r="C203" s="11" t="str">
        <f t="shared" si="15"/>
        <v/>
      </c>
      <c r="D203" s="11" t="str">
        <f t="shared" si="16"/>
        <v/>
      </c>
      <c r="F203" s="12" t="str">
        <f t="shared" si="17"/>
        <v/>
      </c>
      <c r="G203" s="12" t="str">
        <f t="shared" si="18"/>
        <v/>
      </c>
    </row>
    <row r="204" spans="3:7" ht="14.4" x14ac:dyDescent="0.3">
      <c r="C204" s="11" t="str">
        <f t="shared" si="15"/>
        <v/>
      </c>
      <c r="D204" s="11" t="str">
        <f t="shared" si="16"/>
        <v/>
      </c>
      <c r="F204" s="12" t="str">
        <f t="shared" si="17"/>
        <v/>
      </c>
      <c r="G204" s="12" t="str">
        <f t="shared" si="18"/>
        <v/>
      </c>
    </row>
    <row r="205" spans="3:7" ht="14.4" x14ac:dyDescent="0.3">
      <c r="C205" s="11" t="str">
        <f t="shared" si="15"/>
        <v/>
      </c>
      <c r="D205" s="11" t="str">
        <f t="shared" si="16"/>
        <v/>
      </c>
      <c r="F205" s="12" t="str">
        <f t="shared" si="17"/>
        <v/>
      </c>
      <c r="G205" s="12" t="str">
        <f t="shared" si="18"/>
        <v/>
      </c>
    </row>
    <row r="206" spans="3:7" ht="14.4" x14ac:dyDescent="0.3">
      <c r="C206" s="11" t="str">
        <f t="shared" si="15"/>
        <v/>
      </c>
      <c r="D206" s="11" t="str">
        <f t="shared" si="16"/>
        <v/>
      </c>
      <c r="F206" s="12" t="str">
        <f t="shared" si="17"/>
        <v/>
      </c>
      <c r="G206" s="12" t="str">
        <f t="shared" si="18"/>
        <v/>
      </c>
    </row>
    <row r="207" spans="3:7" ht="14.4" x14ac:dyDescent="0.3">
      <c r="C207" s="11" t="str">
        <f t="shared" si="15"/>
        <v/>
      </c>
      <c r="D207" s="11" t="str">
        <f t="shared" si="16"/>
        <v/>
      </c>
      <c r="F207" s="12" t="str">
        <f t="shared" si="17"/>
        <v/>
      </c>
      <c r="G207" s="12" t="str">
        <f t="shared" si="18"/>
        <v/>
      </c>
    </row>
    <row r="208" spans="3:7" ht="14.4" x14ac:dyDescent="0.3">
      <c r="C208" s="11" t="str">
        <f t="shared" si="15"/>
        <v/>
      </c>
      <c r="D208" s="11" t="str">
        <f t="shared" si="16"/>
        <v/>
      </c>
      <c r="F208" s="12" t="str">
        <f t="shared" si="17"/>
        <v/>
      </c>
      <c r="G208" s="12" t="str">
        <f t="shared" si="18"/>
        <v/>
      </c>
    </row>
    <row r="209" spans="3:7" ht="14.4" x14ac:dyDescent="0.3">
      <c r="C209" s="11" t="str">
        <f t="shared" si="15"/>
        <v/>
      </c>
      <c r="D209" s="11" t="str">
        <f t="shared" si="16"/>
        <v/>
      </c>
      <c r="F209" s="12" t="str">
        <f t="shared" si="17"/>
        <v/>
      </c>
      <c r="G209" s="12" t="str">
        <f t="shared" si="18"/>
        <v/>
      </c>
    </row>
    <row r="210" spans="3:7" ht="14.4" x14ac:dyDescent="0.3">
      <c r="C210" s="11" t="str">
        <f t="shared" si="15"/>
        <v/>
      </c>
      <c r="D210" s="11" t="str">
        <f t="shared" si="16"/>
        <v/>
      </c>
      <c r="F210" s="12" t="str">
        <f t="shared" si="17"/>
        <v/>
      </c>
      <c r="G210" s="12" t="str">
        <f t="shared" si="18"/>
        <v/>
      </c>
    </row>
    <row r="211" spans="3:7" ht="14.4" x14ac:dyDescent="0.3">
      <c r="C211" s="11" t="str">
        <f t="shared" si="15"/>
        <v/>
      </c>
      <c r="D211" s="11" t="str">
        <f t="shared" si="16"/>
        <v/>
      </c>
      <c r="F211" s="12" t="str">
        <f t="shared" si="17"/>
        <v/>
      </c>
      <c r="G211" s="12" t="str">
        <f t="shared" si="18"/>
        <v/>
      </c>
    </row>
    <row r="212" spans="3:7" ht="14.4" x14ac:dyDescent="0.3">
      <c r="C212" s="11" t="str">
        <f t="shared" si="15"/>
        <v/>
      </c>
      <c r="D212" s="11" t="str">
        <f t="shared" si="16"/>
        <v/>
      </c>
      <c r="F212" s="12" t="str">
        <f t="shared" si="17"/>
        <v/>
      </c>
      <c r="G212" s="12" t="str">
        <f t="shared" si="18"/>
        <v/>
      </c>
    </row>
    <row r="213" spans="3:7" ht="14.4" x14ac:dyDescent="0.3">
      <c r="C213" s="11" t="str">
        <f t="shared" si="15"/>
        <v/>
      </c>
      <c r="D213" s="11" t="str">
        <f t="shared" si="16"/>
        <v/>
      </c>
      <c r="F213" s="12" t="str">
        <f t="shared" si="17"/>
        <v/>
      </c>
      <c r="G213" s="12" t="str">
        <f t="shared" si="18"/>
        <v/>
      </c>
    </row>
    <row r="214" spans="3:7" ht="14.4" x14ac:dyDescent="0.3">
      <c r="C214" s="11" t="str">
        <f t="shared" si="15"/>
        <v/>
      </c>
      <c r="D214" s="11" t="str">
        <f t="shared" si="16"/>
        <v/>
      </c>
      <c r="F214" s="12" t="str">
        <f t="shared" si="17"/>
        <v/>
      </c>
      <c r="G214" s="12" t="str">
        <f t="shared" si="18"/>
        <v/>
      </c>
    </row>
    <row r="215" spans="3:7" ht="14.4" x14ac:dyDescent="0.3">
      <c r="C215" s="11" t="str">
        <f t="shared" si="15"/>
        <v/>
      </c>
      <c r="D215" s="11" t="str">
        <f t="shared" si="16"/>
        <v/>
      </c>
      <c r="F215" s="12" t="str">
        <f t="shared" si="17"/>
        <v/>
      </c>
      <c r="G215" s="12" t="str">
        <f t="shared" si="18"/>
        <v/>
      </c>
    </row>
    <row r="216" spans="3:7" ht="14.4" x14ac:dyDescent="0.3">
      <c r="C216" s="11" t="str">
        <f t="shared" si="15"/>
        <v/>
      </c>
      <c r="D216" s="11" t="str">
        <f t="shared" si="16"/>
        <v/>
      </c>
      <c r="F216" s="12" t="str">
        <f t="shared" si="17"/>
        <v/>
      </c>
      <c r="G216" s="12" t="str">
        <f t="shared" si="18"/>
        <v/>
      </c>
    </row>
    <row r="217" spans="3:7" ht="14.4" x14ac:dyDescent="0.3">
      <c r="C217" s="11" t="str">
        <f t="shared" si="15"/>
        <v/>
      </c>
      <c r="D217" s="11" t="str">
        <f t="shared" si="16"/>
        <v/>
      </c>
      <c r="F217" s="12" t="str">
        <f t="shared" si="17"/>
        <v/>
      </c>
      <c r="G217" s="12" t="str">
        <f t="shared" si="18"/>
        <v/>
      </c>
    </row>
    <row r="218" spans="3:7" ht="14.4" x14ac:dyDescent="0.3">
      <c r="C218" s="11" t="str">
        <f t="shared" si="15"/>
        <v/>
      </c>
      <c r="D218" s="11" t="str">
        <f t="shared" si="16"/>
        <v/>
      </c>
      <c r="F218" s="12" t="str">
        <f t="shared" si="17"/>
        <v/>
      </c>
      <c r="G218" s="12" t="str">
        <f t="shared" si="18"/>
        <v/>
      </c>
    </row>
    <row r="219" spans="3:7" ht="14.4" x14ac:dyDescent="0.3">
      <c r="C219" s="11" t="str">
        <f t="shared" si="15"/>
        <v/>
      </c>
      <c r="D219" s="11" t="str">
        <f t="shared" si="16"/>
        <v/>
      </c>
      <c r="F219" s="12" t="str">
        <f t="shared" si="17"/>
        <v/>
      </c>
      <c r="G219" s="12" t="str">
        <f t="shared" si="18"/>
        <v/>
      </c>
    </row>
    <row r="220" spans="3:7" ht="14.4" x14ac:dyDescent="0.3">
      <c r="C220" s="11" t="str">
        <f t="shared" si="15"/>
        <v/>
      </c>
      <c r="D220" s="11" t="str">
        <f t="shared" si="16"/>
        <v/>
      </c>
      <c r="F220" s="12" t="str">
        <f t="shared" si="17"/>
        <v/>
      </c>
      <c r="G220" s="12" t="str">
        <f t="shared" si="18"/>
        <v/>
      </c>
    </row>
    <row r="221" spans="3:7" ht="14.4" x14ac:dyDescent="0.3">
      <c r="C221" s="11" t="str">
        <f t="shared" si="15"/>
        <v/>
      </c>
      <c r="D221" s="11" t="str">
        <f t="shared" si="16"/>
        <v/>
      </c>
      <c r="F221" s="12" t="str">
        <f t="shared" si="17"/>
        <v/>
      </c>
      <c r="G221" s="12" t="str">
        <f t="shared" si="18"/>
        <v/>
      </c>
    </row>
    <row r="222" spans="3:7" ht="14.4" x14ac:dyDescent="0.3">
      <c r="C222" s="11" t="str">
        <f t="shared" si="15"/>
        <v/>
      </c>
      <c r="D222" s="11" t="str">
        <f t="shared" si="16"/>
        <v/>
      </c>
      <c r="F222" s="12" t="str">
        <f t="shared" si="17"/>
        <v/>
      </c>
      <c r="G222" s="12" t="str">
        <f t="shared" si="18"/>
        <v/>
      </c>
    </row>
    <row r="223" spans="3:7" ht="14.4" x14ac:dyDescent="0.3">
      <c r="C223" s="11" t="str">
        <f t="shared" si="15"/>
        <v/>
      </c>
      <c r="D223" s="11" t="str">
        <f t="shared" si="16"/>
        <v/>
      </c>
      <c r="F223" s="12" t="str">
        <f t="shared" si="17"/>
        <v/>
      </c>
      <c r="G223" s="12" t="str">
        <f t="shared" si="18"/>
        <v/>
      </c>
    </row>
    <row r="224" spans="3:7" ht="14.4" x14ac:dyDescent="0.3">
      <c r="C224" s="11" t="str">
        <f t="shared" si="15"/>
        <v/>
      </c>
      <c r="D224" s="11" t="str">
        <f t="shared" si="16"/>
        <v/>
      </c>
      <c r="F224" s="12" t="str">
        <f t="shared" si="17"/>
        <v/>
      </c>
      <c r="G224" s="12" t="str">
        <f t="shared" si="18"/>
        <v/>
      </c>
    </row>
    <row r="225" spans="3:7" ht="14.4" x14ac:dyDescent="0.3">
      <c r="C225" s="11" t="str">
        <f t="shared" si="15"/>
        <v/>
      </c>
      <c r="D225" s="11" t="str">
        <f t="shared" si="16"/>
        <v/>
      </c>
      <c r="F225" s="12" t="str">
        <f t="shared" si="17"/>
        <v/>
      </c>
      <c r="G225" s="12" t="str">
        <f t="shared" si="18"/>
        <v/>
      </c>
    </row>
    <row r="226" spans="3:7" ht="14.4" x14ac:dyDescent="0.3">
      <c r="C226" s="11" t="str">
        <f t="shared" si="15"/>
        <v/>
      </c>
      <c r="D226" s="11" t="str">
        <f t="shared" si="16"/>
        <v/>
      </c>
      <c r="F226" s="12" t="str">
        <f t="shared" si="17"/>
        <v/>
      </c>
      <c r="G226" s="12" t="str">
        <f t="shared" si="18"/>
        <v/>
      </c>
    </row>
    <row r="227" spans="3:7" ht="14.4" x14ac:dyDescent="0.3">
      <c r="C227" s="11" t="str">
        <f t="shared" si="15"/>
        <v/>
      </c>
      <c r="D227" s="11" t="str">
        <f t="shared" si="16"/>
        <v/>
      </c>
      <c r="F227" s="12" t="str">
        <f t="shared" si="17"/>
        <v/>
      </c>
      <c r="G227" s="12" t="str">
        <f t="shared" si="18"/>
        <v/>
      </c>
    </row>
    <row r="228" spans="3:7" ht="14.4" x14ac:dyDescent="0.3">
      <c r="C228" s="11" t="str">
        <f t="shared" si="15"/>
        <v/>
      </c>
      <c r="D228" s="11" t="str">
        <f t="shared" si="16"/>
        <v/>
      </c>
      <c r="F228" s="12" t="str">
        <f t="shared" si="17"/>
        <v/>
      </c>
      <c r="G228" s="12" t="str">
        <f t="shared" si="18"/>
        <v/>
      </c>
    </row>
    <row r="229" spans="3:7" ht="14.4" x14ac:dyDescent="0.3">
      <c r="C229" s="11" t="str">
        <f t="shared" si="15"/>
        <v/>
      </c>
      <c r="D229" s="11" t="str">
        <f t="shared" si="16"/>
        <v/>
      </c>
      <c r="F229" s="12" t="str">
        <f t="shared" si="17"/>
        <v/>
      </c>
      <c r="G229" s="12" t="str">
        <f t="shared" si="18"/>
        <v/>
      </c>
    </row>
    <row r="230" spans="3:7" ht="14.4" x14ac:dyDescent="0.3">
      <c r="C230" s="11" t="str">
        <f t="shared" si="15"/>
        <v/>
      </c>
      <c r="D230" s="11" t="str">
        <f t="shared" si="16"/>
        <v/>
      </c>
      <c r="F230" s="12" t="str">
        <f t="shared" si="17"/>
        <v/>
      </c>
      <c r="G230" s="12" t="str">
        <f t="shared" si="18"/>
        <v/>
      </c>
    </row>
    <row r="231" spans="3:7" ht="14.4" x14ac:dyDescent="0.3">
      <c r="C231" s="11" t="str">
        <f t="shared" si="15"/>
        <v/>
      </c>
      <c r="D231" s="11" t="str">
        <f t="shared" si="16"/>
        <v/>
      </c>
      <c r="F231" s="12" t="str">
        <f t="shared" si="17"/>
        <v/>
      </c>
      <c r="G231" s="12" t="str">
        <f t="shared" si="18"/>
        <v/>
      </c>
    </row>
    <row r="232" spans="3:7" ht="14.4" x14ac:dyDescent="0.3">
      <c r="C232" s="11" t="str">
        <f t="shared" si="15"/>
        <v/>
      </c>
      <c r="D232" s="11" t="str">
        <f t="shared" si="16"/>
        <v/>
      </c>
      <c r="F232" s="12" t="str">
        <f t="shared" si="17"/>
        <v/>
      </c>
      <c r="G232" s="12" t="str">
        <f t="shared" si="18"/>
        <v/>
      </c>
    </row>
    <row r="233" spans="3:7" ht="14.4" x14ac:dyDescent="0.3">
      <c r="C233" s="11" t="str">
        <f t="shared" si="15"/>
        <v/>
      </c>
      <c r="D233" s="11" t="str">
        <f t="shared" si="16"/>
        <v/>
      </c>
      <c r="F233" s="12" t="str">
        <f t="shared" si="17"/>
        <v/>
      </c>
      <c r="G233" s="12" t="str">
        <f t="shared" si="18"/>
        <v/>
      </c>
    </row>
    <row r="234" spans="3:7" ht="14.4" x14ac:dyDescent="0.3">
      <c r="C234" s="11" t="str">
        <f t="shared" ref="C234:C297" si="19">IF(ISBLANK(B234),"",IFERROR(VLOOKUP(B234, RANKINGS, 2, FALSE),""))</f>
        <v/>
      </c>
      <c r="D234" s="11" t="str">
        <f t="shared" si="16"/>
        <v/>
      </c>
      <c r="F234" s="12" t="str">
        <f t="shared" si="17"/>
        <v/>
      </c>
      <c r="G234" s="12" t="str">
        <f t="shared" si="18"/>
        <v/>
      </c>
    </row>
    <row r="235" spans="3:7" ht="14.4" x14ac:dyDescent="0.3">
      <c r="C235" s="11" t="str">
        <f t="shared" si="19"/>
        <v/>
      </c>
      <c r="D235" s="11" t="str">
        <f t="shared" si="16"/>
        <v/>
      </c>
      <c r="F235" s="12" t="str">
        <f t="shared" si="17"/>
        <v/>
      </c>
      <c r="G235" s="12" t="str">
        <f t="shared" si="18"/>
        <v/>
      </c>
    </row>
    <row r="236" spans="3:7" ht="14.4" x14ac:dyDescent="0.3">
      <c r="C236" s="11" t="str">
        <f t="shared" si="19"/>
        <v/>
      </c>
      <c r="D236" s="11" t="str">
        <f t="shared" si="16"/>
        <v/>
      </c>
      <c r="F236" s="12" t="str">
        <f t="shared" si="17"/>
        <v/>
      </c>
      <c r="G236" s="12" t="str">
        <f t="shared" si="18"/>
        <v/>
      </c>
    </row>
    <row r="237" spans="3:7" ht="14.4" x14ac:dyDescent="0.3">
      <c r="C237" s="11" t="str">
        <f t="shared" si="19"/>
        <v/>
      </c>
      <c r="D237" s="11" t="str">
        <f t="shared" si="16"/>
        <v/>
      </c>
      <c r="F237" s="12" t="str">
        <f t="shared" si="17"/>
        <v/>
      </c>
      <c r="G237" s="12" t="str">
        <f t="shared" si="18"/>
        <v/>
      </c>
    </row>
    <row r="238" spans="3:7" ht="14.4" x14ac:dyDescent="0.3">
      <c r="C238" s="11" t="str">
        <f t="shared" si="19"/>
        <v/>
      </c>
      <c r="D238" s="11" t="str">
        <f t="shared" si="16"/>
        <v/>
      </c>
      <c r="F238" s="12" t="str">
        <f t="shared" si="17"/>
        <v/>
      </c>
      <c r="G238" s="12" t="str">
        <f t="shared" si="18"/>
        <v/>
      </c>
    </row>
    <row r="239" spans="3:7" ht="14.4" x14ac:dyDescent="0.3">
      <c r="C239" s="11" t="str">
        <f t="shared" si="19"/>
        <v/>
      </c>
      <c r="D239" s="11" t="str">
        <f t="shared" si="16"/>
        <v/>
      </c>
      <c r="F239" s="12" t="str">
        <f t="shared" si="17"/>
        <v/>
      </c>
      <c r="G239" s="12" t="str">
        <f t="shared" si="18"/>
        <v/>
      </c>
    </row>
    <row r="240" spans="3:7" ht="14.4" x14ac:dyDescent="0.3">
      <c r="C240" s="11" t="str">
        <f t="shared" si="19"/>
        <v/>
      </c>
      <c r="D240" s="11" t="str">
        <f t="shared" si="16"/>
        <v/>
      </c>
      <c r="F240" s="12" t="str">
        <f t="shared" si="17"/>
        <v/>
      </c>
      <c r="G240" s="12" t="str">
        <f t="shared" si="18"/>
        <v/>
      </c>
    </row>
    <row r="241" spans="3:7" ht="14.4" x14ac:dyDescent="0.3">
      <c r="C241" s="11" t="str">
        <f t="shared" si="19"/>
        <v/>
      </c>
      <c r="D241" s="11" t="str">
        <f t="shared" si="16"/>
        <v/>
      </c>
      <c r="F241" s="12" t="str">
        <f t="shared" si="17"/>
        <v/>
      </c>
      <c r="G241" s="12" t="str">
        <f t="shared" si="18"/>
        <v/>
      </c>
    </row>
    <row r="242" spans="3:7" ht="14.4" x14ac:dyDescent="0.3">
      <c r="C242" s="11" t="str">
        <f t="shared" si="19"/>
        <v/>
      </c>
      <c r="D242" s="11" t="str">
        <f t="shared" si="16"/>
        <v/>
      </c>
      <c r="F242" s="12" t="str">
        <f t="shared" si="17"/>
        <v/>
      </c>
      <c r="G242" s="12" t="str">
        <f t="shared" si="18"/>
        <v/>
      </c>
    </row>
    <row r="243" spans="3:7" ht="14.4" x14ac:dyDescent="0.3">
      <c r="C243" s="11" t="str">
        <f t="shared" si="19"/>
        <v/>
      </c>
      <c r="D243" s="11" t="str">
        <f t="shared" si="16"/>
        <v/>
      </c>
      <c r="F243" s="12" t="str">
        <f t="shared" si="17"/>
        <v/>
      </c>
      <c r="G243" s="12" t="str">
        <f t="shared" si="18"/>
        <v/>
      </c>
    </row>
    <row r="244" spans="3:7" ht="14.4" x14ac:dyDescent="0.3">
      <c r="C244" s="11" t="str">
        <f t="shared" si="19"/>
        <v/>
      </c>
      <c r="D244" s="11" t="str">
        <f t="shared" si="16"/>
        <v/>
      </c>
      <c r="F244" s="12" t="str">
        <f t="shared" si="17"/>
        <v/>
      </c>
      <c r="G244" s="12" t="str">
        <f t="shared" si="18"/>
        <v/>
      </c>
    </row>
    <row r="245" spans="3:7" ht="14.4" x14ac:dyDescent="0.3">
      <c r="C245" s="11" t="str">
        <f t="shared" si="19"/>
        <v/>
      </c>
      <c r="D245" s="11" t="str">
        <f t="shared" si="16"/>
        <v/>
      </c>
      <c r="F245" s="12" t="str">
        <f t="shared" si="17"/>
        <v/>
      </c>
      <c r="G245" s="12" t="str">
        <f t="shared" si="18"/>
        <v/>
      </c>
    </row>
    <row r="246" spans="3:7" ht="14.4" x14ac:dyDescent="0.3">
      <c r="C246" s="11" t="str">
        <f t="shared" si="19"/>
        <v/>
      </c>
      <c r="D246" s="11" t="str">
        <f t="shared" si="16"/>
        <v/>
      </c>
      <c r="F246" s="12" t="str">
        <f t="shared" si="17"/>
        <v/>
      </c>
      <c r="G246" s="12" t="str">
        <f t="shared" si="18"/>
        <v/>
      </c>
    </row>
    <row r="247" spans="3:7" ht="14.4" x14ac:dyDescent="0.3">
      <c r="C247" s="11" t="str">
        <f t="shared" si="19"/>
        <v/>
      </c>
      <c r="D247" s="11" t="str">
        <f t="shared" si="16"/>
        <v/>
      </c>
      <c r="F247" s="12" t="str">
        <f t="shared" si="17"/>
        <v/>
      </c>
      <c r="G247" s="12" t="str">
        <f t="shared" si="18"/>
        <v/>
      </c>
    </row>
    <row r="248" spans="3:7" ht="14.4" x14ac:dyDescent="0.3">
      <c r="C248" s="11" t="str">
        <f t="shared" si="19"/>
        <v/>
      </c>
      <c r="D248" s="11" t="str">
        <f t="shared" si="16"/>
        <v/>
      </c>
      <c r="F248" s="12" t="str">
        <f t="shared" si="17"/>
        <v/>
      </c>
      <c r="G248" s="12" t="str">
        <f t="shared" si="18"/>
        <v/>
      </c>
    </row>
    <row r="249" spans="3:7" ht="14.4" x14ac:dyDescent="0.3">
      <c r="C249" s="11" t="str">
        <f t="shared" si="19"/>
        <v/>
      </c>
      <c r="D249" s="11" t="str">
        <f t="shared" si="16"/>
        <v/>
      </c>
      <c r="F249" s="12" t="str">
        <f t="shared" si="17"/>
        <v/>
      </c>
      <c r="G249" s="12" t="str">
        <f t="shared" si="18"/>
        <v/>
      </c>
    </row>
    <row r="250" spans="3:7" ht="14.4" x14ac:dyDescent="0.3">
      <c r="C250" s="11" t="str">
        <f t="shared" si="19"/>
        <v/>
      </c>
      <c r="D250" s="11" t="str">
        <f t="shared" si="16"/>
        <v/>
      </c>
      <c r="F250" s="12" t="str">
        <f t="shared" si="17"/>
        <v/>
      </c>
      <c r="G250" s="12" t="str">
        <f t="shared" si="18"/>
        <v/>
      </c>
    </row>
    <row r="251" spans="3:7" ht="14.4" x14ac:dyDescent="0.3">
      <c r="C251" s="11" t="str">
        <f t="shared" si="19"/>
        <v/>
      </c>
      <c r="D251" s="11" t="str">
        <f t="shared" si="16"/>
        <v/>
      </c>
      <c r="F251" s="12" t="str">
        <f t="shared" si="17"/>
        <v/>
      </c>
      <c r="G251" s="12" t="str">
        <f t="shared" si="18"/>
        <v/>
      </c>
    </row>
    <row r="252" spans="3:7" ht="14.4" x14ac:dyDescent="0.3">
      <c r="C252" s="11" t="str">
        <f t="shared" si="19"/>
        <v/>
      </c>
      <c r="D252" s="11" t="str">
        <f t="shared" si="16"/>
        <v/>
      </c>
      <c r="F252" s="12" t="str">
        <f t="shared" si="17"/>
        <v/>
      </c>
      <c r="G252" s="12" t="str">
        <f t="shared" si="18"/>
        <v/>
      </c>
    </row>
    <row r="253" spans="3:7" ht="14.4" x14ac:dyDescent="0.3">
      <c r="C253" s="11" t="str">
        <f t="shared" si="19"/>
        <v/>
      </c>
      <c r="D253" s="11" t="str">
        <f t="shared" si="16"/>
        <v/>
      </c>
      <c r="F253" s="12" t="str">
        <f t="shared" si="17"/>
        <v/>
      </c>
      <c r="G253" s="12" t="str">
        <f t="shared" si="18"/>
        <v/>
      </c>
    </row>
    <row r="254" spans="3:7" ht="14.4" x14ac:dyDescent="0.3">
      <c r="C254" s="11" t="str">
        <f t="shared" si="19"/>
        <v/>
      </c>
      <c r="D254" s="11" t="str">
        <f t="shared" si="16"/>
        <v/>
      </c>
      <c r="F254" s="12" t="str">
        <f t="shared" si="17"/>
        <v/>
      </c>
      <c r="G254" s="12" t="str">
        <f t="shared" si="18"/>
        <v/>
      </c>
    </row>
    <row r="255" spans="3:7" ht="14.4" x14ac:dyDescent="0.3">
      <c r="C255" s="11" t="str">
        <f t="shared" si="19"/>
        <v/>
      </c>
      <c r="D255" s="11" t="str">
        <f t="shared" si="16"/>
        <v/>
      </c>
      <c r="F255" s="12" t="str">
        <f t="shared" si="17"/>
        <v/>
      </c>
      <c r="G255" s="12" t="str">
        <f t="shared" si="18"/>
        <v/>
      </c>
    </row>
    <row r="256" spans="3:7" ht="14.4" x14ac:dyDescent="0.3">
      <c r="C256" s="11" t="str">
        <f t="shared" si="19"/>
        <v/>
      </c>
      <c r="D256" s="11" t="str">
        <f t="shared" si="16"/>
        <v/>
      </c>
      <c r="F256" s="12" t="str">
        <f t="shared" si="17"/>
        <v/>
      </c>
      <c r="G256" s="12" t="str">
        <f t="shared" si="18"/>
        <v/>
      </c>
    </row>
    <row r="257" spans="3:7" ht="14.4" x14ac:dyDescent="0.3">
      <c r="C257" s="11" t="str">
        <f t="shared" si="19"/>
        <v/>
      </c>
      <c r="D257" s="11" t="str">
        <f t="shared" si="16"/>
        <v/>
      </c>
      <c r="F257" s="12" t="str">
        <f t="shared" si="17"/>
        <v/>
      </c>
      <c r="G257" s="12" t="str">
        <f t="shared" si="18"/>
        <v/>
      </c>
    </row>
    <row r="258" spans="3:7" ht="14.4" x14ac:dyDescent="0.3">
      <c r="C258" s="11" t="str">
        <f t="shared" si="19"/>
        <v/>
      </c>
      <c r="D258" s="11" t="str">
        <f t="shared" ref="D258:D321" si="20">IF(ISBLANK(B258),"",IFERROR(VLOOKUP(B258, RANKINGS, 3, FALSE),0))</f>
        <v/>
      </c>
      <c r="F258" s="12" t="str">
        <f t="shared" ref="F258:F321" si="21">IF(ISBLANK(E258),"",IFERROR(VLOOKUP(E258, RANKINGS, 2, FALSE),""))</f>
        <v/>
      </c>
      <c r="G258" s="12" t="str">
        <f t="shared" ref="G258:G321" si="22">IF(ISBLANK(E258),"",IFERROR(VLOOKUP(E258, RANKINGS, 3, FALSE),0))</f>
        <v/>
      </c>
    </row>
    <row r="259" spans="3:7" ht="14.4" x14ac:dyDescent="0.3">
      <c r="C259" s="11" t="str">
        <f t="shared" si="19"/>
        <v/>
      </c>
      <c r="D259" s="11" t="str">
        <f t="shared" si="20"/>
        <v/>
      </c>
      <c r="F259" s="12" t="str">
        <f t="shared" si="21"/>
        <v/>
      </c>
      <c r="G259" s="12" t="str">
        <f t="shared" si="22"/>
        <v/>
      </c>
    </row>
    <row r="260" spans="3:7" ht="14.4" x14ac:dyDescent="0.3">
      <c r="C260" s="11" t="str">
        <f t="shared" si="19"/>
        <v/>
      </c>
      <c r="D260" s="11" t="str">
        <f t="shared" si="20"/>
        <v/>
      </c>
      <c r="F260" s="12" t="str">
        <f t="shared" si="21"/>
        <v/>
      </c>
      <c r="G260" s="12" t="str">
        <f t="shared" si="22"/>
        <v/>
      </c>
    </row>
    <row r="261" spans="3:7" ht="14.4" x14ac:dyDescent="0.3">
      <c r="C261" s="11" t="str">
        <f t="shared" si="19"/>
        <v/>
      </c>
      <c r="D261" s="11" t="str">
        <f t="shared" si="20"/>
        <v/>
      </c>
      <c r="F261" s="12" t="str">
        <f t="shared" si="21"/>
        <v/>
      </c>
      <c r="G261" s="12" t="str">
        <f t="shared" si="22"/>
        <v/>
      </c>
    </row>
    <row r="262" spans="3:7" ht="14.4" x14ac:dyDescent="0.3">
      <c r="C262" s="11" t="str">
        <f t="shared" si="19"/>
        <v/>
      </c>
      <c r="D262" s="11" t="str">
        <f t="shared" si="20"/>
        <v/>
      </c>
      <c r="F262" s="12" t="str">
        <f t="shared" si="21"/>
        <v/>
      </c>
      <c r="G262" s="12" t="str">
        <f t="shared" si="22"/>
        <v/>
      </c>
    </row>
    <row r="263" spans="3:7" ht="14.4" x14ac:dyDescent="0.3">
      <c r="C263" s="11" t="str">
        <f t="shared" si="19"/>
        <v/>
      </c>
      <c r="D263" s="11" t="str">
        <f t="shared" si="20"/>
        <v/>
      </c>
      <c r="F263" s="12" t="str">
        <f t="shared" si="21"/>
        <v/>
      </c>
      <c r="G263" s="12" t="str">
        <f t="shared" si="22"/>
        <v/>
      </c>
    </row>
    <row r="264" spans="3:7" ht="14.4" x14ac:dyDescent="0.3">
      <c r="C264" s="11" t="str">
        <f t="shared" si="19"/>
        <v/>
      </c>
      <c r="D264" s="11" t="str">
        <f t="shared" si="20"/>
        <v/>
      </c>
      <c r="F264" s="12" t="str">
        <f t="shared" si="21"/>
        <v/>
      </c>
      <c r="G264" s="12" t="str">
        <f t="shared" si="22"/>
        <v/>
      </c>
    </row>
    <row r="265" spans="3:7" ht="14.4" x14ac:dyDescent="0.3">
      <c r="C265" s="11" t="str">
        <f t="shared" si="19"/>
        <v/>
      </c>
      <c r="D265" s="11" t="str">
        <f t="shared" si="20"/>
        <v/>
      </c>
      <c r="F265" s="12" t="str">
        <f t="shared" si="21"/>
        <v/>
      </c>
      <c r="G265" s="12" t="str">
        <f t="shared" si="22"/>
        <v/>
      </c>
    </row>
    <row r="266" spans="3:7" ht="14.4" x14ac:dyDescent="0.3">
      <c r="C266" s="11" t="str">
        <f t="shared" si="19"/>
        <v/>
      </c>
      <c r="D266" s="11" t="str">
        <f t="shared" si="20"/>
        <v/>
      </c>
      <c r="F266" s="12" t="str">
        <f t="shared" si="21"/>
        <v/>
      </c>
      <c r="G266" s="12" t="str">
        <f t="shared" si="22"/>
        <v/>
      </c>
    </row>
    <row r="267" spans="3:7" ht="14.4" x14ac:dyDescent="0.3">
      <c r="C267" s="11" t="str">
        <f t="shared" si="19"/>
        <v/>
      </c>
      <c r="D267" s="11" t="str">
        <f t="shared" si="20"/>
        <v/>
      </c>
      <c r="F267" s="12" t="str">
        <f t="shared" si="21"/>
        <v/>
      </c>
      <c r="G267" s="12" t="str">
        <f t="shared" si="22"/>
        <v/>
      </c>
    </row>
    <row r="268" spans="3:7" ht="14.4" x14ac:dyDescent="0.3">
      <c r="C268" s="11" t="str">
        <f t="shared" si="19"/>
        <v/>
      </c>
      <c r="D268" s="11" t="str">
        <f t="shared" si="20"/>
        <v/>
      </c>
      <c r="F268" s="12" t="str">
        <f t="shared" si="21"/>
        <v/>
      </c>
      <c r="G268" s="12" t="str">
        <f t="shared" si="22"/>
        <v/>
      </c>
    </row>
    <row r="269" spans="3:7" ht="14.4" x14ac:dyDescent="0.3">
      <c r="C269" s="11" t="str">
        <f t="shared" si="19"/>
        <v/>
      </c>
      <c r="D269" s="11" t="str">
        <f t="shared" si="20"/>
        <v/>
      </c>
      <c r="F269" s="12" t="str">
        <f t="shared" si="21"/>
        <v/>
      </c>
      <c r="G269" s="12" t="str">
        <f t="shared" si="22"/>
        <v/>
      </c>
    </row>
    <row r="270" spans="3:7" ht="14.4" x14ac:dyDescent="0.3">
      <c r="C270" s="11" t="str">
        <f t="shared" si="19"/>
        <v/>
      </c>
      <c r="D270" s="11" t="str">
        <f t="shared" si="20"/>
        <v/>
      </c>
      <c r="F270" s="12" t="str">
        <f t="shared" si="21"/>
        <v/>
      </c>
      <c r="G270" s="12" t="str">
        <f t="shared" si="22"/>
        <v/>
      </c>
    </row>
    <row r="271" spans="3:7" ht="14.4" x14ac:dyDescent="0.3">
      <c r="C271" s="11" t="str">
        <f t="shared" si="19"/>
        <v/>
      </c>
      <c r="D271" s="11" t="str">
        <f t="shared" si="20"/>
        <v/>
      </c>
      <c r="F271" s="12" t="str">
        <f t="shared" si="21"/>
        <v/>
      </c>
      <c r="G271" s="12" t="str">
        <f t="shared" si="22"/>
        <v/>
      </c>
    </row>
    <row r="272" spans="3:7" ht="14.4" x14ac:dyDescent="0.3">
      <c r="C272" s="11" t="str">
        <f t="shared" si="19"/>
        <v/>
      </c>
      <c r="D272" s="11" t="str">
        <f t="shared" si="20"/>
        <v/>
      </c>
      <c r="F272" s="12" t="str">
        <f t="shared" si="21"/>
        <v/>
      </c>
      <c r="G272" s="12" t="str">
        <f t="shared" si="22"/>
        <v/>
      </c>
    </row>
    <row r="273" spans="3:7" ht="14.4" x14ac:dyDescent="0.3">
      <c r="C273" s="11" t="str">
        <f t="shared" si="19"/>
        <v/>
      </c>
      <c r="D273" s="11" t="str">
        <f t="shared" si="20"/>
        <v/>
      </c>
      <c r="F273" s="12" t="str">
        <f t="shared" si="21"/>
        <v/>
      </c>
      <c r="G273" s="12" t="str">
        <f t="shared" si="22"/>
        <v/>
      </c>
    </row>
    <row r="274" spans="3:7" ht="14.4" x14ac:dyDescent="0.3">
      <c r="C274" s="11" t="str">
        <f t="shared" si="19"/>
        <v/>
      </c>
      <c r="D274" s="11" t="str">
        <f t="shared" si="20"/>
        <v/>
      </c>
      <c r="F274" s="12" t="str">
        <f t="shared" si="21"/>
        <v/>
      </c>
      <c r="G274" s="12" t="str">
        <f t="shared" si="22"/>
        <v/>
      </c>
    </row>
    <row r="275" spans="3:7" ht="14.4" x14ac:dyDescent="0.3">
      <c r="C275" s="11" t="str">
        <f t="shared" si="19"/>
        <v/>
      </c>
      <c r="D275" s="11" t="str">
        <f t="shared" si="20"/>
        <v/>
      </c>
      <c r="F275" s="12" t="str">
        <f t="shared" si="21"/>
        <v/>
      </c>
      <c r="G275" s="12" t="str">
        <f t="shared" si="22"/>
        <v/>
      </c>
    </row>
    <row r="276" spans="3:7" ht="14.4" x14ac:dyDescent="0.3">
      <c r="C276" s="11" t="str">
        <f t="shared" si="19"/>
        <v/>
      </c>
      <c r="D276" s="11" t="str">
        <f t="shared" si="20"/>
        <v/>
      </c>
      <c r="F276" s="12" t="str">
        <f t="shared" si="21"/>
        <v/>
      </c>
      <c r="G276" s="12" t="str">
        <f t="shared" si="22"/>
        <v/>
      </c>
    </row>
    <row r="277" spans="3:7" ht="14.4" x14ac:dyDescent="0.3">
      <c r="C277" s="11" t="str">
        <f t="shared" si="19"/>
        <v/>
      </c>
      <c r="D277" s="11" t="str">
        <f t="shared" si="20"/>
        <v/>
      </c>
      <c r="F277" s="12" t="str">
        <f t="shared" si="21"/>
        <v/>
      </c>
      <c r="G277" s="12" t="str">
        <f t="shared" si="22"/>
        <v/>
      </c>
    </row>
    <row r="278" spans="3:7" ht="14.4" x14ac:dyDescent="0.3">
      <c r="C278" s="11" t="str">
        <f t="shared" si="19"/>
        <v/>
      </c>
      <c r="D278" s="11" t="str">
        <f t="shared" si="20"/>
        <v/>
      </c>
      <c r="F278" s="12" t="str">
        <f t="shared" si="21"/>
        <v/>
      </c>
      <c r="G278" s="12" t="str">
        <f t="shared" si="22"/>
        <v/>
      </c>
    </row>
    <row r="279" spans="3:7" ht="14.4" x14ac:dyDescent="0.3">
      <c r="C279" s="11" t="str">
        <f t="shared" si="19"/>
        <v/>
      </c>
      <c r="D279" s="11" t="str">
        <f t="shared" si="20"/>
        <v/>
      </c>
      <c r="F279" s="12" t="str">
        <f t="shared" si="21"/>
        <v/>
      </c>
      <c r="G279" s="12" t="str">
        <f t="shared" si="22"/>
        <v/>
      </c>
    </row>
    <row r="280" spans="3:7" ht="14.4" x14ac:dyDescent="0.3">
      <c r="C280" s="11" t="str">
        <f t="shared" si="19"/>
        <v/>
      </c>
      <c r="D280" s="11" t="str">
        <f t="shared" si="20"/>
        <v/>
      </c>
      <c r="F280" s="12" t="str">
        <f t="shared" si="21"/>
        <v/>
      </c>
      <c r="G280" s="12" t="str">
        <f t="shared" si="22"/>
        <v/>
      </c>
    </row>
    <row r="281" spans="3:7" ht="14.4" x14ac:dyDescent="0.3">
      <c r="C281" s="11" t="str">
        <f t="shared" si="19"/>
        <v/>
      </c>
      <c r="D281" s="11" t="str">
        <f t="shared" si="20"/>
        <v/>
      </c>
      <c r="F281" s="12" t="str">
        <f t="shared" si="21"/>
        <v/>
      </c>
      <c r="G281" s="12" t="str">
        <f t="shared" si="22"/>
        <v/>
      </c>
    </row>
    <row r="282" spans="3:7" ht="14.4" x14ac:dyDescent="0.3">
      <c r="C282" s="11" t="str">
        <f t="shared" si="19"/>
        <v/>
      </c>
      <c r="D282" s="11" t="str">
        <f t="shared" si="20"/>
        <v/>
      </c>
      <c r="F282" s="12" t="str">
        <f t="shared" si="21"/>
        <v/>
      </c>
      <c r="G282" s="12" t="str">
        <f t="shared" si="22"/>
        <v/>
      </c>
    </row>
    <row r="283" spans="3:7" ht="14.4" x14ac:dyDescent="0.3">
      <c r="C283" s="11" t="str">
        <f t="shared" si="19"/>
        <v/>
      </c>
      <c r="D283" s="11" t="str">
        <f t="shared" si="20"/>
        <v/>
      </c>
      <c r="F283" s="12" t="str">
        <f t="shared" si="21"/>
        <v/>
      </c>
      <c r="G283" s="12" t="str">
        <f t="shared" si="22"/>
        <v/>
      </c>
    </row>
    <row r="284" spans="3:7" ht="14.4" x14ac:dyDescent="0.3">
      <c r="C284" s="11" t="str">
        <f t="shared" si="19"/>
        <v/>
      </c>
      <c r="D284" s="11" t="str">
        <f t="shared" si="20"/>
        <v/>
      </c>
      <c r="F284" s="12" t="str">
        <f t="shared" si="21"/>
        <v/>
      </c>
      <c r="G284" s="12" t="str">
        <f t="shared" si="22"/>
        <v/>
      </c>
    </row>
    <row r="285" spans="3:7" ht="14.4" x14ac:dyDescent="0.3">
      <c r="C285" s="11" t="str">
        <f t="shared" si="19"/>
        <v/>
      </c>
      <c r="D285" s="11" t="str">
        <f t="shared" si="20"/>
        <v/>
      </c>
      <c r="F285" s="12" t="str">
        <f t="shared" si="21"/>
        <v/>
      </c>
      <c r="G285" s="12" t="str">
        <f t="shared" si="22"/>
        <v/>
      </c>
    </row>
    <row r="286" spans="3:7" ht="14.4" x14ac:dyDescent="0.3">
      <c r="C286" s="11" t="str">
        <f t="shared" si="19"/>
        <v/>
      </c>
      <c r="D286" s="11" t="str">
        <f t="shared" si="20"/>
        <v/>
      </c>
      <c r="F286" s="12" t="str">
        <f t="shared" si="21"/>
        <v/>
      </c>
      <c r="G286" s="12" t="str">
        <f t="shared" si="22"/>
        <v/>
      </c>
    </row>
    <row r="287" spans="3:7" ht="14.4" x14ac:dyDescent="0.3">
      <c r="C287" s="11" t="str">
        <f t="shared" si="19"/>
        <v/>
      </c>
      <c r="D287" s="11" t="str">
        <f t="shared" si="20"/>
        <v/>
      </c>
      <c r="F287" s="12" t="str">
        <f t="shared" si="21"/>
        <v/>
      </c>
      <c r="G287" s="12" t="str">
        <f t="shared" si="22"/>
        <v/>
      </c>
    </row>
    <row r="288" spans="3:7" ht="14.4" x14ac:dyDescent="0.3">
      <c r="C288" s="11" t="str">
        <f t="shared" si="19"/>
        <v/>
      </c>
      <c r="D288" s="11" t="str">
        <f t="shared" si="20"/>
        <v/>
      </c>
      <c r="F288" s="12" t="str">
        <f t="shared" si="21"/>
        <v/>
      </c>
      <c r="G288" s="12" t="str">
        <f t="shared" si="22"/>
        <v/>
      </c>
    </row>
    <row r="289" spans="3:7" ht="14.4" x14ac:dyDescent="0.3">
      <c r="C289" s="11" t="str">
        <f t="shared" si="19"/>
        <v/>
      </c>
      <c r="D289" s="11" t="str">
        <f t="shared" si="20"/>
        <v/>
      </c>
      <c r="F289" s="12" t="str">
        <f t="shared" si="21"/>
        <v/>
      </c>
      <c r="G289" s="12" t="str">
        <f t="shared" si="22"/>
        <v/>
      </c>
    </row>
    <row r="290" spans="3:7" ht="14.4" x14ac:dyDescent="0.3">
      <c r="C290" s="11" t="str">
        <f t="shared" si="19"/>
        <v/>
      </c>
      <c r="D290" s="11" t="str">
        <f t="shared" si="20"/>
        <v/>
      </c>
      <c r="F290" s="12" t="str">
        <f t="shared" si="21"/>
        <v/>
      </c>
      <c r="G290" s="12" t="str">
        <f t="shared" si="22"/>
        <v/>
      </c>
    </row>
    <row r="291" spans="3:7" ht="14.4" x14ac:dyDescent="0.3">
      <c r="C291" s="11" t="str">
        <f t="shared" si="19"/>
        <v/>
      </c>
      <c r="D291" s="11" t="str">
        <f t="shared" si="20"/>
        <v/>
      </c>
      <c r="F291" s="12" t="str">
        <f t="shared" si="21"/>
        <v/>
      </c>
      <c r="G291" s="12" t="str">
        <f t="shared" si="22"/>
        <v/>
      </c>
    </row>
    <row r="292" spans="3:7" ht="14.4" x14ac:dyDescent="0.3">
      <c r="C292" s="11" t="str">
        <f t="shared" si="19"/>
        <v/>
      </c>
      <c r="D292" s="11" t="str">
        <f t="shared" si="20"/>
        <v/>
      </c>
      <c r="F292" s="12" t="str">
        <f t="shared" si="21"/>
        <v/>
      </c>
      <c r="G292" s="12" t="str">
        <f t="shared" si="22"/>
        <v/>
      </c>
    </row>
    <row r="293" spans="3:7" ht="14.4" x14ac:dyDescent="0.3">
      <c r="C293" s="11" t="str">
        <f t="shared" si="19"/>
        <v/>
      </c>
      <c r="D293" s="11" t="str">
        <f t="shared" si="20"/>
        <v/>
      </c>
      <c r="F293" s="12" t="str">
        <f t="shared" si="21"/>
        <v/>
      </c>
      <c r="G293" s="12" t="str">
        <f t="shared" si="22"/>
        <v/>
      </c>
    </row>
    <row r="294" spans="3:7" ht="14.4" x14ac:dyDescent="0.3">
      <c r="C294" s="11" t="str">
        <f t="shared" si="19"/>
        <v/>
      </c>
      <c r="D294" s="11" t="str">
        <f t="shared" si="20"/>
        <v/>
      </c>
      <c r="F294" s="12" t="str">
        <f t="shared" si="21"/>
        <v/>
      </c>
      <c r="G294" s="12" t="str">
        <f t="shared" si="22"/>
        <v/>
      </c>
    </row>
    <row r="295" spans="3:7" ht="14.4" x14ac:dyDescent="0.3">
      <c r="C295" s="11" t="str">
        <f t="shared" si="19"/>
        <v/>
      </c>
      <c r="D295" s="11" t="str">
        <f t="shared" si="20"/>
        <v/>
      </c>
      <c r="F295" s="12" t="str">
        <f t="shared" si="21"/>
        <v/>
      </c>
      <c r="G295" s="12" t="str">
        <f t="shared" si="22"/>
        <v/>
      </c>
    </row>
    <row r="296" spans="3:7" ht="14.4" x14ac:dyDescent="0.3">
      <c r="C296" s="11" t="str">
        <f t="shared" si="19"/>
        <v/>
      </c>
      <c r="D296" s="11" t="str">
        <f t="shared" si="20"/>
        <v/>
      </c>
      <c r="F296" s="12" t="str">
        <f t="shared" si="21"/>
        <v/>
      </c>
      <c r="G296" s="12" t="str">
        <f t="shared" si="22"/>
        <v/>
      </c>
    </row>
    <row r="297" spans="3:7" ht="14.4" x14ac:dyDescent="0.3">
      <c r="C297" s="11" t="str">
        <f t="shared" si="19"/>
        <v/>
      </c>
      <c r="D297" s="11" t="str">
        <f t="shared" si="20"/>
        <v/>
      </c>
      <c r="F297" s="12" t="str">
        <f t="shared" si="21"/>
        <v/>
      </c>
      <c r="G297" s="12" t="str">
        <f t="shared" si="22"/>
        <v/>
      </c>
    </row>
    <row r="298" spans="3:7" ht="14.4" x14ac:dyDescent="0.3">
      <c r="C298" s="11" t="str">
        <f t="shared" ref="C298:C361" si="23">IF(ISBLANK(B298),"",IFERROR(VLOOKUP(B298, RANKINGS, 2, FALSE),""))</f>
        <v/>
      </c>
      <c r="D298" s="11" t="str">
        <f t="shared" si="20"/>
        <v/>
      </c>
      <c r="F298" s="12" t="str">
        <f t="shared" si="21"/>
        <v/>
      </c>
      <c r="G298" s="12" t="str">
        <f t="shared" si="22"/>
        <v/>
      </c>
    </row>
    <row r="299" spans="3:7" ht="14.4" x14ac:dyDescent="0.3">
      <c r="C299" s="11" t="str">
        <f t="shared" si="23"/>
        <v/>
      </c>
      <c r="D299" s="11" t="str">
        <f t="shared" si="20"/>
        <v/>
      </c>
      <c r="F299" s="12" t="str">
        <f t="shared" si="21"/>
        <v/>
      </c>
      <c r="G299" s="12" t="str">
        <f t="shared" si="22"/>
        <v/>
      </c>
    </row>
    <row r="300" spans="3:7" ht="14.4" x14ac:dyDescent="0.3">
      <c r="C300" s="11" t="str">
        <f t="shared" si="23"/>
        <v/>
      </c>
      <c r="D300" s="11" t="str">
        <f t="shared" si="20"/>
        <v/>
      </c>
      <c r="F300" s="12" t="str">
        <f t="shared" si="21"/>
        <v/>
      </c>
      <c r="G300" s="12" t="str">
        <f t="shared" si="22"/>
        <v/>
      </c>
    </row>
    <row r="301" spans="3:7" ht="14.4" x14ac:dyDescent="0.3">
      <c r="C301" s="11" t="str">
        <f t="shared" si="23"/>
        <v/>
      </c>
      <c r="D301" s="11" t="str">
        <f t="shared" si="20"/>
        <v/>
      </c>
      <c r="F301" s="12" t="str">
        <f t="shared" si="21"/>
        <v/>
      </c>
      <c r="G301" s="12" t="str">
        <f t="shared" si="22"/>
        <v/>
      </c>
    </row>
    <row r="302" spans="3:7" ht="14.4" x14ac:dyDescent="0.3">
      <c r="C302" s="11" t="str">
        <f t="shared" si="23"/>
        <v/>
      </c>
      <c r="D302" s="11" t="str">
        <f t="shared" si="20"/>
        <v/>
      </c>
      <c r="F302" s="12" t="str">
        <f t="shared" si="21"/>
        <v/>
      </c>
      <c r="G302" s="12" t="str">
        <f t="shared" si="22"/>
        <v/>
      </c>
    </row>
    <row r="303" spans="3:7" ht="14.4" x14ac:dyDescent="0.3">
      <c r="C303" s="11" t="str">
        <f t="shared" si="23"/>
        <v/>
      </c>
      <c r="D303" s="11" t="str">
        <f t="shared" si="20"/>
        <v/>
      </c>
      <c r="F303" s="12" t="str">
        <f t="shared" si="21"/>
        <v/>
      </c>
      <c r="G303" s="12" t="str">
        <f t="shared" si="22"/>
        <v/>
      </c>
    </row>
    <row r="304" spans="3:7" ht="14.4" x14ac:dyDescent="0.3">
      <c r="C304" s="11" t="str">
        <f t="shared" si="23"/>
        <v/>
      </c>
      <c r="D304" s="11" t="str">
        <f t="shared" si="20"/>
        <v/>
      </c>
      <c r="F304" s="12" t="str">
        <f t="shared" si="21"/>
        <v/>
      </c>
      <c r="G304" s="12" t="str">
        <f t="shared" si="22"/>
        <v/>
      </c>
    </row>
    <row r="305" spans="3:7" ht="14.4" x14ac:dyDescent="0.3">
      <c r="C305" s="11" t="str">
        <f t="shared" si="23"/>
        <v/>
      </c>
      <c r="D305" s="11" t="str">
        <f t="shared" si="20"/>
        <v/>
      </c>
      <c r="F305" s="12" t="str">
        <f t="shared" si="21"/>
        <v/>
      </c>
      <c r="G305" s="12" t="str">
        <f t="shared" si="22"/>
        <v/>
      </c>
    </row>
    <row r="306" spans="3:7" ht="14.4" x14ac:dyDescent="0.3">
      <c r="C306" s="11" t="str">
        <f t="shared" si="23"/>
        <v/>
      </c>
      <c r="D306" s="11" t="str">
        <f t="shared" si="20"/>
        <v/>
      </c>
      <c r="F306" s="12" t="str">
        <f t="shared" si="21"/>
        <v/>
      </c>
      <c r="G306" s="12" t="str">
        <f t="shared" si="22"/>
        <v/>
      </c>
    </row>
    <row r="307" spans="3:7" ht="14.4" x14ac:dyDescent="0.3">
      <c r="C307" s="11" t="str">
        <f t="shared" si="23"/>
        <v/>
      </c>
      <c r="D307" s="11" t="str">
        <f t="shared" si="20"/>
        <v/>
      </c>
      <c r="F307" s="12" t="str">
        <f t="shared" si="21"/>
        <v/>
      </c>
      <c r="G307" s="12" t="str">
        <f t="shared" si="22"/>
        <v/>
      </c>
    </row>
    <row r="308" spans="3:7" ht="14.4" x14ac:dyDescent="0.3">
      <c r="C308" s="11" t="str">
        <f t="shared" si="23"/>
        <v/>
      </c>
      <c r="D308" s="11" t="str">
        <f t="shared" si="20"/>
        <v/>
      </c>
      <c r="F308" s="12" t="str">
        <f t="shared" si="21"/>
        <v/>
      </c>
      <c r="G308" s="12" t="str">
        <f t="shared" si="22"/>
        <v/>
      </c>
    </row>
    <row r="309" spans="3:7" ht="14.4" x14ac:dyDescent="0.3">
      <c r="C309" s="11" t="str">
        <f t="shared" si="23"/>
        <v/>
      </c>
      <c r="D309" s="11" t="str">
        <f t="shared" si="20"/>
        <v/>
      </c>
      <c r="F309" s="12" t="str">
        <f t="shared" si="21"/>
        <v/>
      </c>
      <c r="G309" s="12" t="str">
        <f t="shared" si="22"/>
        <v/>
      </c>
    </row>
    <row r="310" spans="3:7" ht="14.4" x14ac:dyDescent="0.3">
      <c r="C310" s="11" t="str">
        <f t="shared" si="23"/>
        <v/>
      </c>
      <c r="D310" s="11" t="str">
        <f t="shared" si="20"/>
        <v/>
      </c>
      <c r="F310" s="12" t="str">
        <f t="shared" si="21"/>
        <v/>
      </c>
      <c r="G310" s="12" t="str">
        <f t="shared" si="22"/>
        <v/>
      </c>
    </row>
    <row r="311" spans="3:7" ht="14.4" x14ac:dyDescent="0.3">
      <c r="C311" s="11" t="str">
        <f t="shared" si="23"/>
        <v/>
      </c>
      <c r="D311" s="11" t="str">
        <f t="shared" si="20"/>
        <v/>
      </c>
      <c r="F311" s="12" t="str">
        <f t="shared" si="21"/>
        <v/>
      </c>
      <c r="G311" s="12" t="str">
        <f t="shared" si="22"/>
        <v/>
      </c>
    </row>
    <row r="312" spans="3:7" ht="14.4" x14ac:dyDescent="0.3">
      <c r="C312" s="11" t="str">
        <f t="shared" si="23"/>
        <v/>
      </c>
      <c r="D312" s="11" t="str">
        <f t="shared" si="20"/>
        <v/>
      </c>
      <c r="F312" s="12" t="str">
        <f t="shared" si="21"/>
        <v/>
      </c>
      <c r="G312" s="12" t="str">
        <f t="shared" si="22"/>
        <v/>
      </c>
    </row>
    <row r="313" spans="3:7" ht="14.4" x14ac:dyDescent="0.3">
      <c r="C313" s="11" t="str">
        <f t="shared" si="23"/>
        <v/>
      </c>
      <c r="D313" s="11" t="str">
        <f t="shared" si="20"/>
        <v/>
      </c>
      <c r="F313" s="12" t="str">
        <f t="shared" si="21"/>
        <v/>
      </c>
      <c r="G313" s="12" t="str">
        <f t="shared" si="22"/>
        <v/>
      </c>
    </row>
    <row r="314" spans="3:7" ht="14.4" x14ac:dyDescent="0.3">
      <c r="C314" s="11" t="str">
        <f t="shared" si="23"/>
        <v/>
      </c>
      <c r="D314" s="11" t="str">
        <f t="shared" si="20"/>
        <v/>
      </c>
      <c r="F314" s="12" t="str">
        <f t="shared" si="21"/>
        <v/>
      </c>
      <c r="G314" s="12" t="str">
        <f t="shared" si="22"/>
        <v/>
      </c>
    </row>
    <row r="315" spans="3:7" ht="14.4" x14ac:dyDescent="0.3">
      <c r="C315" s="11" t="str">
        <f t="shared" si="23"/>
        <v/>
      </c>
      <c r="D315" s="11" t="str">
        <f t="shared" si="20"/>
        <v/>
      </c>
      <c r="F315" s="12" t="str">
        <f t="shared" si="21"/>
        <v/>
      </c>
      <c r="G315" s="12" t="str">
        <f t="shared" si="22"/>
        <v/>
      </c>
    </row>
    <row r="316" spans="3:7" ht="14.4" x14ac:dyDescent="0.3">
      <c r="C316" s="11" t="str">
        <f t="shared" si="23"/>
        <v/>
      </c>
      <c r="D316" s="11" t="str">
        <f t="shared" si="20"/>
        <v/>
      </c>
      <c r="F316" s="12" t="str">
        <f t="shared" si="21"/>
        <v/>
      </c>
      <c r="G316" s="12" t="str">
        <f t="shared" si="22"/>
        <v/>
      </c>
    </row>
    <row r="317" spans="3:7" ht="14.4" x14ac:dyDescent="0.3">
      <c r="C317" s="11" t="str">
        <f t="shared" si="23"/>
        <v/>
      </c>
      <c r="D317" s="11" t="str">
        <f t="shared" si="20"/>
        <v/>
      </c>
      <c r="F317" s="12" t="str">
        <f t="shared" si="21"/>
        <v/>
      </c>
      <c r="G317" s="12" t="str">
        <f t="shared" si="22"/>
        <v/>
      </c>
    </row>
    <row r="318" spans="3:7" ht="14.4" x14ac:dyDescent="0.3">
      <c r="C318" s="11" t="str">
        <f t="shared" si="23"/>
        <v/>
      </c>
      <c r="D318" s="11" t="str">
        <f t="shared" si="20"/>
        <v/>
      </c>
      <c r="F318" s="12" t="str">
        <f t="shared" si="21"/>
        <v/>
      </c>
      <c r="G318" s="12" t="str">
        <f t="shared" si="22"/>
        <v/>
      </c>
    </row>
    <row r="319" spans="3:7" ht="14.4" x14ac:dyDescent="0.3">
      <c r="C319" s="11" t="str">
        <f t="shared" si="23"/>
        <v/>
      </c>
      <c r="D319" s="11" t="str">
        <f t="shared" si="20"/>
        <v/>
      </c>
      <c r="F319" s="12" t="str">
        <f t="shared" si="21"/>
        <v/>
      </c>
      <c r="G319" s="12" t="str">
        <f t="shared" si="22"/>
        <v/>
      </c>
    </row>
    <row r="320" spans="3:7" ht="14.4" x14ac:dyDescent="0.3">
      <c r="C320" s="11" t="str">
        <f t="shared" si="23"/>
        <v/>
      </c>
      <c r="D320" s="11" t="str">
        <f t="shared" si="20"/>
        <v/>
      </c>
      <c r="F320" s="12" t="str">
        <f t="shared" si="21"/>
        <v/>
      </c>
      <c r="G320" s="12" t="str">
        <f t="shared" si="22"/>
        <v/>
      </c>
    </row>
    <row r="321" spans="3:7" ht="14.4" x14ac:dyDescent="0.3">
      <c r="C321" s="11" t="str">
        <f t="shared" si="23"/>
        <v/>
      </c>
      <c r="D321" s="11" t="str">
        <f t="shared" si="20"/>
        <v/>
      </c>
      <c r="F321" s="12" t="str">
        <f t="shared" si="21"/>
        <v/>
      </c>
      <c r="G321" s="12" t="str">
        <f t="shared" si="22"/>
        <v/>
      </c>
    </row>
    <row r="322" spans="3:7" ht="14.4" x14ac:dyDescent="0.3">
      <c r="C322" s="11" t="str">
        <f t="shared" si="23"/>
        <v/>
      </c>
      <c r="D322" s="11" t="str">
        <f t="shared" ref="D322:D385" si="24">IF(ISBLANK(B322),"",IFERROR(VLOOKUP(B322, RANKINGS, 3, FALSE),0))</f>
        <v/>
      </c>
      <c r="F322" s="12" t="str">
        <f t="shared" ref="F322:F385" si="25">IF(ISBLANK(E322),"",IFERROR(VLOOKUP(E322, RANKINGS, 2, FALSE),""))</f>
        <v/>
      </c>
      <c r="G322" s="12" t="str">
        <f t="shared" ref="G322:G385" si="26">IF(ISBLANK(E322),"",IFERROR(VLOOKUP(E322, RANKINGS, 3, FALSE),0))</f>
        <v/>
      </c>
    </row>
    <row r="323" spans="3:7" ht="14.4" x14ac:dyDescent="0.3">
      <c r="C323" s="11" t="str">
        <f t="shared" si="23"/>
        <v/>
      </c>
      <c r="D323" s="11" t="str">
        <f t="shared" si="24"/>
        <v/>
      </c>
      <c r="F323" s="12" t="str">
        <f t="shared" si="25"/>
        <v/>
      </c>
      <c r="G323" s="12" t="str">
        <f t="shared" si="26"/>
        <v/>
      </c>
    </row>
    <row r="324" spans="3:7" ht="14.4" x14ac:dyDescent="0.3">
      <c r="C324" s="11" t="str">
        <f t="shared" si="23"/>
        <v/>
      </c>
      <c r="D324" s="11" t="str">
        <f t="shared" si="24"/>
        <v/>
      </c>
      <c r="F324" s="12" t="str">
        <f t="shared" si="25"/>
        <v/>
      </c>
      <c r="G324" s="12" t="str">
        <f t="shared" si="26"/>
        <v/>
      </c>
    </row>
    <row r="325" spans="3:7" ht="14.4" x14ac:dyDescent="0.3">
      <c r="C325" s="11" t="str">
        <f t="shared" si="23"/>
        <v/>
      </c>
      <c r="D325" s="11" t="str">
        <f t="shared" si="24"/>
        <v/>
      </c>
      <c r="F325" s="12" t="str">
        <f t="shared" si="25"/>
        <v/>
      </c>
      <c r="G325" s="12" t="str">
        <f t="shared" si="26"/>
        <v/>
      </c>
    </row>
    <row r="326" spans="3:7" ht="14.4" x14ac:dyDescent="0.3">
      <c r="C326" s="11" t="str">
        <f t="shared" si="23"/>
        <v/>
      </c>
      <c r="D326" s="11" t="str">
        <f t="shared" si="24"/>
        <v/>
      </c>
      <c r="F326" s="12" t="str">
        <f t="shared" si="25"/>
        <v/>
      </c>
      <c r="G326" s="12" t="str">
        <f t="shared" si="26"/>
        <v/>
      </c>
    </row>
    <row r="327" spans="3:7" ht="14.4" x14ac:dyDescent="0.3">
      <c r="C327" s="11" t="str">
        <f t="shared" si="23"/>
        <v/>
      </c>
      <c r="D327" s="11" t="str">
        <f t="shared" si="24"/>
        <v/>
      </c>
      <c r="F327" s="12" t="str">
        <f t="shared" si="25"/>
        <v/>
      </c>
      <c r="G327" s="12" t="str">
        <f t="shared" si="26"/>
        <v/>
      </c>
    </row>
    <row r="328" spans="3:7" ht="14.4" x14ac:dyDescent="0.3">
      <c r="C328" s="11" t="str">
        <f t="shared" si="23"/>
        <v/>
      </c>
      <c r="D328" s="11" t="str">
        <f t="shared" si="24"/>
        <v/>
      </c>
      <c r="F328" s="12" t="str">
        <f t="shared" si="25"/>
        <v/>
      </c>
      <c r="G328" s="12" t="str">
        <f t="shared" si="26"/>
        <v/>
      </c>
    </row>
    <row r="329" spans="3:7" ht="14.4" x14ac:dyDescent="0.3">
      <c r="C329" s="11" t="str">
        <f t="shared" si="23"/>
        <v/>
      </c>
      <c r="D329" s="11" t="str">
        <f t="shared" si="24"/>
        <v/>
      </c>
      <c r="F329" s="12" t="str">
        <f t="shared" si="25"/>
        <v/>
      </c>
      <c r="G329" s="12" t="str">
        <f t="shared" si="26"/>
        <v/>
      </c>
    </row>
    <row r="330" spans="3:7" ht="14.4" x14ac:dyDescent="0.3">
      <c r="C330" s="11" t="str">
        <f t="shared" si="23"/>
        <v/>
      </c>
      <c r="D330" s="11" t="str">
        <f t="shared" si="24"/>
        <v/>
      </c>
      <c r="F330" s="12" t="str">
        <f t="shared" si="25"/>
        <v/>
      </c>
      <c r="G330" s="12" t="str">
        <f t="shared" si="26"/>
        <v/>
      </c>
    </row>
    <row r="331" spans="3:7" ht="14.4" x14ac:dyDescent="0.3">
      <c r="C331" s="11" t="str">
        <f t="shared" si="23"/>
        <v/>
      </c>
      <c r="D331" s="11" t="str">
        <f t="shared" si="24"/>
        <v/>
      </c>
      <c r="F331" s="12" t="str">
        <f t="shared" si="25"/>
        <v/>
      </c>
      <c r="G331" s="12" t="str">
        <f t="shared" si="26"/>
        <v/>
      </c>
    </row>
    <row r="332" spans="3:7" ht="14.4" x14ac:dyDescent="0.3">
      <c r="C332" s="11" t="str">
        <f t="shared" si="23"/>
        <v/>
      </c>
      <c r="D332" s="11" t="str">
        <f t="shared" si="24"/>
        <v/>
      </c>
      <c r="F332" s="12" t="str">
        <f t="shared" si="25"/>
        <v/>
      </c>
      <c r="G332" s="12" t="str">
        <f t="shared" si="26"/>
        <v/>
      </c>
    </row>
    <row r="333" spans="3:7" ht="14.4" x14ac:dyDescent="0.3">
      <c r="C333" s="11" t="str">
        <f t="shared" si="23"/>
        <v/>
      </c>
      <c r="D333" s="11" t="str">
        <f t="shared" si="24"/>
        <v/>
      </c>
      <c r="F333" s="12" t="str">
        <f t="shared" si="25"/>
        <v/>
      </c>
      <c r="G333" s="12" t="str">
        <f t="shared" si="26"/>
        <v/>
      </c>
    </row>
    <row r="334" spans="3:7" ht="14.4" x14ac:dyDescent="0.3">
      <c r="C334" s="11" t="str">
        <f t="shared" si="23"/>
        <v/>
      </c>
      <c r="D334" s="11" t="str">
        <f t="shared" si="24"/>
        <v/>
      </c>
      <c r="F334" s="12" t="str">
        <f t="shared" si="25"/>
        <v/>
      </c>
      <c r="G334" s="12" t="str">
        <f t="shared" si="26"/>
        <v/>
      </c>
    </row>
    <row r="335" spans="3:7" ht="14.4" x14ac:dyDescent="0.3">
      <c r="C335" s="11" t="str">
        <f t="shared" si="23"/>
        <v/>
      </c>
      <c r="D335" s="11" t="str">
        <f t="shared" si="24"/>
        <v/>
      </c>
      <c r="F335" s="12" t="str">
        <f t="shared" si="25"/>
        <v/>
      </c>
      <c r="G335" s="12" t="str">
        <f t="shared" si="26"/>
        <v/>
      </c>
    </row>
    <row r="336" spans="3:7" ht="14.4" x14ac:dyDescent="0.3">
      <c r="C336" s="11" t="str">
        <f t="shared" si="23"/>
        <v/>
      </c>
      <c r="D336" s="11" t="str">
        <f t="shared" si="24"/>
        <v/>
      </c>
      <c r="F336" s="12" t="str">
        <f t="shared" si="25"/>
        <v/>
      </c>
      <c r="G336" s="12" t="str">
        <f t="shared" si="26"/>
        <v/>
      </c>
    </row>
    <row r="337" spans="3:7" ht="14.4" x14ac:dyDescent="0.3">
      <c r="C337" s="11" t="str">
        <f t="shared" si="23"/>
        <v/>
      </c>
      <c r="D337" s="11" t="str">
        <f t="shared" si="24"/>
        <v/>
      </c>
      <c r="F337" s="12" t="str">
        <f t="shared" si="25"/>
        <v/>
      </c>
      <c r="G337" s="12" t="str">
        <f t="shared" si="26"/>
        <v/>
      </c>
    </row>
    <row r="338" spans="3:7" ht="14.4" x14ac:dyDescent="0.3">
      <c r="C338" s="11" t="str">
        <f t="shared" si="23"/>
        <v/>
      </c>
      <c r="D338" s="11" t="str">
        <f t="shared" si="24"/>
        <v/>
      </c>
      <c r="F338" s="12" t="str">
        <f t="shared" si="25"/>
        <v/>
      </c>
      <c r="G338" s="12" t="str">
        <f t="shared" si="26"/>
        <v/>
      </c>
    </row>
    <row r="339" spans="3:7" ht="14.4" x14ac:dyDescent="0.3">
      <c r="C339" s="11" t="str">
        <f t="shared" si="23"/>
        <v/>
      </c>
      <c r="D339" s="11" t="str">
        <f t="shared" si="24"/>
        <v/>
      </c>
      <c r="F339" s="12" t="str">
        <f t="shared" si="25"/>
        <v/>
      </c>
      <c r="G339" s="12" t="str">
        <f t="shared" si="26"/>
        <v/>
      </c>
    </row>
    <row r="340" spans="3:7" ht="14.4" x14ac:dyDescent="0.3">
      <c r="C340" s="11" t="str">
        <f t="shared" si="23"/>
        <v/>
      </c>
      <c r="D340" s="11" t="str">
        <f t="shared" si="24"/>
        <v/>
      </c>
      <c r="F340" s="12" t="str">
        <f t="shared" si="25"/>
        <v/>
      </c>
      <c r="G340" s="12" t="str">
        <f t="shared" si="26"/>
        <v/>
      </c>
    </row>
    <row r="341" spans="3:7" ht="14.4" x14ac:dyDescent="0.3">
      <c r="C341" s="11" t="str">
        <f t="shared" si="23"/>
        <v/>
      </c>
      <c r="D341" s="11" t="str">
        <f t="shared" si="24"/>
        <v/>
      </c>
      <c r="F341" s="12" t="str">
        <f t="shared" si="25"/>
        <v/>
      </c>
      <c r="G341" s="12" t="str">
        <f t="shared" si="26"/>
        <v/>
      </c>
    </row>
    <row r="342" spans="3:7" ht="14.4" x14ac:dyDescent="0.3">
      <c r="C342" s="11" t="str">
        <f t="shared" si="23"/>
        <v/>
      </c>
      <c r="D342" s="11" t="str">
        <f t="shared" si="24"/>
        <v/>
      </c>
      <c r="F342" s="12" t="str">
        <f t="shared" si="25"/>
        <v/>
      </c>
      <c r="G342" s="12" t="str">
        <f t="shared" si="26"/>
        <v/>
      </c>
    </row>
    <row r="343" spans="3:7" ht="14.4" x14ac:dyDescent="0.3">
      <c r="C343" s="11" t="str">
        <f t="shared" si="23"/>
        <v/>
      </c>
      <c r="D343" s="11" t="str">
        <f t="shared" si="24"/>
        <v/>
      </c>
      <c r="F343" s="12" t="str">
        <f t="shared" si="25"/>
        <v/>
      </c>
      <c r="G343" s="12" t="str">
        <f t="shared" si="26"/>
        <v/>
      </c>
    </row>
    <row r="344" spans="3:7" ht="14.4" x14ac:dyDescent="0.3">
      <c r="C344" s="11" t="str">
        <f t="shared" si="23"/>
        <v/>
      </c>
      <c r="D344" s="11" t="str">
        <f t="shared" si="24"/>
        <v/>
      </c>
      <c r="F344" s="12" t="str">
        <f t="shared" si="25"/>
        <v/>
      </c>
      <c r="G344" s="12" t="str">
        <f t="shared" si="26"/>
        <v/>
      </c>
    </row>
    <row r="345" spans="3:7" ht="14.4" x14ac:dyDescent="0.3">
      <c r="C345" s="11" t="str">
        <f t="shared" si="23"/>
        <v/>
      </c>
      <c r="D345" s="11" t="str">
        <f t="shared" si="24"/>
        <v/>
      </c>
      <c r="F345" s="12" t="str">
        <f t="shared" si="25"/>
        <v/>
      </c>
      <c r="G345" s="12" t="str">
        <f t="shared" si="26"/>
        <v/>
      </c>
    </row>
    <row r="346" spans="3:7" ht="14.4" x14ac:dyDescent="0.3">
      <c r="C346" s="11" t="str">
        <f t="shared" si="23"/>
        <v/>
      </c>
      <c r="D346" s="11" t="str">
        <f t="shared" si="24"/>
        <v/>
      </c>
      <c r="F346" s="12" t="str">
        <f t="shared" si="25"/>
        <v/>
      </c>
      <c r="G346" s="12" t="str">
        <f t="shared" si="26"/>
        <v/>
      </c>
    </row>
    <row r="347" spans="3:7" ht="14.4" x14ac:dyDescent="0.3">
      <c r="C347" s="11" t="str">
        <f t="shared" si="23"/>
        <v/>
      </c>
      <c r="D347" s="11" t="str">
        <f t="shared" si="24"/>
        <v/>
      </c>
      <c r="F347" s="12" t="str">
        <f t="shared" si="25"/>
        <v/>
      </c>
      <c r="G347" s="12" t="str">
        <f t="shared" si="26"/>
        <v/>
      </c>
    </row>
    <row r="348" spans="3:7" ht="14.4" x14ac:dyDescent="0.3">
      <c r="C348" s="11" t="str">
        <f t="shared" si="23"/>
        <v/>
      </c>
      <c r="D348" s="11" t="str">
        <f t="shared" si="24"/>
        <v/>
      </c>
      <c r="F348" s="12" t="str">
        <f t="shared" si="25"/>
        <v/>
      </c>
      <c r="G348" s="12" t="str">
        <f t="shared" si="26"/>
        <v/>
      </c>
    </row>
    <row r="349" spans="3:7" ht="14.4" x14ac:dyDescent="0.3">
      <c r="C349" s="11" t="str">
        <f t="shared" si="23"/>
        <v/>
      </c>
      <c r="D349" s="11" t="str">
        <f t="shared" si="24"/>
        <v/>
      </c>
      <c r="F349" s="12" t="str">
        <f t="shared" si="25"/>
        <v/>
      </c>
      <c r="G349" s="12" t="str">
        <f t="shared" si="26"/>
        <v/>
      </c>
    </row>
    <row r="350" spans="3:7" ht="14.4" x14ac:dyDescent="0.3">
      <c r="C350" s="11" t="str">
        <f t="shared" si="23"/>
        <v/>
      </c>
      <c r="D350" s="11" t="str">
        <f t="shared" si="24"/>
        <v/>
      </c>
      <c r="F350" s="12" t="str">
        <f t="shared" si="25"/>
        <v/>
      </c>
      <c r="G350" s="12" t="str">
        <f t="shared" si="26"/>
        <v/>
      </c>
    </row>
    <row r="351" spans="3:7" ht="14.4" x14ac:dyDescent="0.3">
      <c r="C351" s="11" t="str">
        <f t="shared" si="23"/>
        <v/>
      </c>
      <c r="D351" s="11" t="str">
        <f t="shared" si="24"/>
        <v/>
      </c>
      <c r="F351" s="12" t="str">
        <f t="shared" si="25"/>
        <v/>
      </c>
      <c r="G351" s="12" t="str">
        <f t="shared" si="26"/>
        <v/>
      </c>
    </row>
    <row r="352" spans="3:7" ht="14.4" x14ac:dyDescent="0.3">
      <c r="C352" s="11" t="str">
        <f t="shared" si="23"/>
        <v/>
      </c>
      <c r="D352" s="11" t="str">
        <f t="shared" si="24"/>
        <v/>
      </c>
      <c r="F352" s="12" t="str">
        <f t="shared" si="25"/>
        <v/>
      </c>
      <c r="G352" s="12" t="str">
        <f t="shared" si="26"/>
        <v/>
      </c>
    </row>
    <row r="353" spans="3:7" ht="14.4" x14ac:dyDescent="0.3">
      <c r="C353" s="11" t="str">
        <f t="shared" si="23"/>
        <v/>
      </c>
      <c r="D353" s="11" t="str">
        <f t="shared" si="24"/>
        <v/>
      </c>
      <c r="F353" s="12" t="str">
        <f t="shared" si="25"/>
        <v/>
      </c>
      <c r="G353" s="12" t="str">
        <f t="shared" si="26"/>
        <v/>
      </c>
    </row>
    <row r="354" spans="3:7" ht="14.4" x14ac:dyDescent="0.3">
      <c r="C354" s="11" t="str">
        <f t="shared" si="23"/>
        <v/>
      </c>
      <c r="D354" s="11" t="str">
        <f t="shared" si="24"/>
        <v/>
      </c>
      <c r="F354" s="12" t="str">
        <f t="shared" si="25"/>
        <v/>
      </c>
      <c r="G354" s="12" t="str">
        <f t="shared" si="26"/>
        <v/>
      </c>
    </row>
    <row r="355" spans="3:7" ht="14.4" x14ac:dyDescent="0.3">
      <c r="C355" s="11" t="str">
        <f t="shared" si="23"/>
        <v/>
      </c>
      <c r="D355" s="11" t="str">
        <f t="shared" si="24"/>
        <v/>
      </c>
      <c r="F355" s="12" t="str">
        <f t="shared" si="25"/>
        <v/>
      </c>
      <c r="G355" s="12" t="str">
        <f t="shared" si="26"/>
        <v/>
      </c>
    </row>
    <row r="356" spans="3:7" ht="14.4" x14ac:dyDescent="0.3">
      <c r="C356" s="11" t="str">
        <f t="shared" si="23"/>
        <v/>
      </c>
      <c r="D356" s="11" t="str">
        <f t="shared" si="24"/>
        <v/>
      </c>
      <c r="F356" s="12" t="str">
        <f t="shared" si="25"/>
        <v/>
      </c>
      <c r="G356" s="12" t="str">
        <f t="shared" si="26"/>
        <v/>
      </c>
    </row>
    <row r="357" spans="3:7" ht="14.4" x14ac:dyDescent="0.3">
      <c r="C357" s="11" t="str">
        <f t="shared" si="23"/>
        <v/>
      </c>
      <c r="D357" s="11" t="str">
        <f t="shared" si="24"/>
        <v/>
      </c>
      <c r="F357" s="12" t="str">
        <f t="shared" si="25"/>
        <v/>
      </c>
      <c r="G357" s="12" t="str">
        <f t="shared" si="26"/>
        <v/>
      </c>
    </row>
    <row r="358" spans="3:7" ht="14.4" x14ac:dyDescent="0.3">
      <c r="C358" s="11" t="str">
        <f t="shared" si="23"/>
        <v/>
      </c>
      <c r="D358" s="11" t="str">
        <f t="shared" si="24"/>
        <v/>
      </c>
      <c r="F358" s="12" t="str">
        <f t="shared" si="25"/>
        <v/>
      </c>
      <c r="G358" s="12" t="str">
        <f t="shared" si="26"/>
        <v/>
      </c>
    </row>
    <row r="359" spans="3:7" ht="14.4" x14ac:dyDescent="0.3">
      <c r="C359" s="11" t="str">
        <f t="shared" si="23"/>
        <v/>
      </c>
      <c r="D359" s="11" t="str">
        <f t="shared" si="24"/>
        <v/>
      </c>
      <c r="F359" s="12" t="str">
        <f t="shared" si="25"/>
        <v/>
      </c>
      <c r="G359" s="12" t="str">
        <f t="shared" si="26"/>
        <v/>
      </c>
    </row>
    <row r="360" spans="3:7" ht="14.4" x14ac:dyDescent="0.3">
      <c r="C360" s="11" t="str">
        <f t="shared" si="23"/>
        <v/>
      </c>
      <c r="D360" s="11" t="str">
        <f t="shared" si="24"/>
        <v/>
      </c>
      <c r="F360" s="12" t="str">
        <f t="shared" si="25"/>
        <v/>
      </c>
      <c r="G360" s="12" t="str">
        <f t="shared" si="26"/>
        <v/>
      </c>
    </row>
    <row r="361" spans="3:7" ht="14.4" x14ac:dyDescent="0.3">
      <c r="C361" s="11" t="str">
        <f t="shared" si="23"/>
        <v/>
      </c>
      <c r="D361" s="11" t="str">
        <f t="shared" si="24"/>
        <v/>
      </c>
      <c r="F361" s="12" t="str">
        <f t="shared" si="25"/>
        <v/>
      </c>
      <c r="G361" s="12" t="str">
        <f t="shared" si="26"/>
        <v/>
      </c>
    </row>
    <row r="362" spans="3:7" ht="14.4" x14ac:dyDescent="0.3">
      <c r="C362" s="11" t="str">
        <f t="shared" ref="C362:C425" si="27">IF(ISBLANK(B362),"",IFERROR(VLOOKUP(B362, RANKINGS, 2, FALSE),""))</f>
        <v/>
      </c>
      <c r="D362" s="11" t="str">
        <f t="shared" si="24"/>
        <v/>
      </c>
      <c r="F362" s="12" t="str">
        <f t="shared" si="25"/>
        <v/>
      </c>
      <c r="G362" s="12" t="str">
        <f t="shared" si="26"/>
        <v/>
      </c>
    </row>
    <row r="363" spans="3:7" ht="14.4" x14ac:dyDescent="0.3">
      <c r="C363" s="11" t="str">
        <f t="shared" si="27"/>
        <v/>
      </c>
      <c r="D363" s="11" t="str">
        <f t="shared" si="24"/>
        <v/>
      </c>
      <c r="F363" s="12" t="str">
        <f t="shared" si="25"/>
        <v/>
      </c>
      <c r="G363" s="12" t="str">
        <f t="shared" si="26"/>
        <v/>
      </c>
    </row>
    <row r="364" spans="3:7" ht="14.4" x14ac:dyDescent="0.3">
      <c r="C364" s="11" t="str">
        <f t="shared" si="27"/>
        <v/>
      </c>
      <c r="D364" s="11" t="str">
        <f t="shared" si="24"/>
        <v/>
      </c>
      <c r="F364" s="12" t="str">
        <f t="shared" si="25"/>
        <v/>
      </c>
      <c r="G364" s="12" t="str">
        <f t="shared" si="26"/>
        <v/>
      </c>
    </row>
    <row r="365" spans="3:7" ht="14.4" x14ac:dyDescent="0.3">
      <c r="C365" s="11" t="str">
        <f t="shared" si="27"/>
        <v/>
      </c>
      <c r="D365" s="11" t="str">
        <f t="shared" si="24"/>
        <v/>
      </c>
      <c r="F365" s="12" t="str">
        <f t="shared" si="25"/>
        <v/>
      </c>
      <c r="G365" s="12" t="str">
        <f t="shared" si="26"/>
        <v/>
      </c>
    </row>
    <row r="366" spans="3:7" ht="14.4" x14ac:dyDescent="0.3">
      <c r="C366" s="11" t="str">
        <f t="shared" si="27"/>
        <v/>
      </c>
      <c r="D366" s="11" t="str">
        <f t="shared" si="24"/>
        <v/>
      </c>
      <c r="F366" s="12" t="str">
        <f t="shared" si="25"/>
        <v/>
      </c>
      <c r="G366" s="12" t="str">
        <f t="shared" si="26"/>
        <v/>
      </c>
    </row>
    <row r="367" spans="3:7" ht="14.4" x14ac:dyDescent="0.3">
      <c r="C367" s="11" t="str">
        <f t="shared" si="27"/>
        <v/>
      </c>
      <c r="D367" s="11" t="str">
        <f t="shared" si="24"/>
        <v/>
      </c>
      <c r="F367" s="12" t="str">
        <f t="shared" si="25"/>
        <v/>
      </c>
      <c r="G367" s="12" t="str">
        <f t="shared" si="26"/>
        <v/>
      </c>
    </row>
    <row r="368" spans="3:7" ht="14.4" x14ac:dyDescent="0.3">
      <c r="C368" s="11" t="str">
        <f t="shared" si="27"/>
        <v/>
      </c>
      <c r="D368" s="11" t="str">
        <f t="shared" si="24"/>
        <v/>
      </c>
      <c r="F368" s="12" t="str">
        <f t="shared" si="25"/>
        <v/>
      </c>
      <c r="G368" s="12" t="str">
        <f t="shared" si="26"/>
        <v/>
      </c>
    </row>
    <row r="369" spans="3:7" ht="14.4" x14ac:dyDescent="0.3">
      <c r="C369" s="11" t="str">
        <f t="shared" si="27"/>
        <v/>
      </c>
      <c r="D369" s="11" t="str">
        <f t="shared" si="24"/>
        <v/>
      </c>
      <c r="F369" s="12" t="str">
        <f t="shared" si="25"/>
        <v/>
      </c>
      <c r="G369" s="12" t="str">
        <f t="shared" si="26"/>
        <v/>
      </c>
    </row>
    <row r="370" spans="3:7" ht="14.4" x14ac:dyDescent="0.3">
      <c r="C370" s="11" t="str">
        <f t="shared" si="27"/>
        <v/>
      </c>
      <c r="D370" s="11" t="str">
        <f t="shared" si="24"/>
        <v/>
      </c>
      <c r="F370" s="12" t="str">
        <f t="shared" si="25"/>
        <v/>
      </c>
      <c r="G370" s="12" t="str">
        <f t="shared" si="26"/>
        <v/>
      </c>
    </row>
    <row r="371" spans="3:7" ht="14.4" x14ac:dyDescent="0.3">
      <c r="C371" s="11" t="str">
        <f t="shared" si="27"/>
        <v/>
      </c>
      <c r="D371" s="11" t="str">
        <f t="shared" si="24"/>
        <v/>
      </c>
      <c r="F371" s="12" t="str">
        <f t="shared" si="25"/>
        <v/>
      </c>
      <c r="G371" s="12" t="str">
        <f t="shared" si="26"/>
        <v/>
      </c>
    </row>
    <row r="372" spans="3:7" ht="14.4" x14ac:dyDescent="0.3">
      <c r="C372" s="11" t="str">
        <f t="shared" si="27"/>
        <v/>
      </c>
      <c r="D372" s="11" t="str">
        <f t="shared" si="24"/>
        <v/>
      </c>
      <c r="F372" s="12" t="str">
        <f t="shared" si="25"/>
        <v/>
      </c>
      <c r="G372" s="12" t="str">
        <f t="shared" si="26"/>
        <v/>
      </c>
    </row>
    <row r="373" spans="3:7" ht="14.4" x14ac:dyDescent="0.3">
      <c r="C373" s="11" t="str">
        <f t="shared" si="27"/>
        <v/>
      </c>
      <c r="D373" s="11" t="str">
        <f t="shared" si="24"/>
        <v/>
      </c>
      <c r="F373" s="12" t="str">
        <f t="shared" si="25"/>
        <v/>
      </c>
      <c r="G373" s="12" t="str">
        <f t="shared" si="26"/>
        <v/>
      </c>
    </row>
    <row r="374" spans="3:7" ht="14.4" x14ac:dyDescent="0.3">
      <c r="C374" s="11" t="str">
        <f t="shared" si="27"/>
        <v/>
      </c>
      <c r="D374" s="11" t="str">
        <f t="shared" si="24"/>
        <v/>
      </c>
      <c r="F374" s="12" t="str">
        <f t="shared" si="25"/>
        <v/>
      </c>
      <c r="G374" s="12" t="str">
        <f t="shared" si="26"/>
        <v/>
      </c>
    </row>
    <row r="375" spans="3:7" ht="14.4" x14ac:dyDescent="0.3">
      <c r="C375" s="11" t="str">
        <f t="shared" si="27"/>
        <v/>
      </c>
      <c r="D375" s="11" t="str">
        <f t="shared" si="24"/>
        <v/>
      </c>
      <c r="F375" s="12" t="str">
        <f t="shared" si="25"/>
        <v/>
      </c>
      <c r="G375" s="12" t="str">
        <f t="shared" si="26"/>
        <v/>
      </c>
    </row>
    <row r="376" spans="3:7" ht="14.4" x14ac:dyDescent="0.3">
      <c r="C376" s="11" t="str">
        <f t="shared" si="27"/>
        <v/>
      </c>
      <c r="D376" s="11" t="str">
        <f t="shared" si="24"/>
        <v/>
      </c>
      <c r="F376" s="12" t="str">
        <f t="shared" si="25"/>
        <v/>
      </c>
      <c r="G376" s="12" t="str">
        <f t="shared" si="26"/>
        <v/>
      </c>
    </row>
    <row r="377" spans="3:7" ht="14.4" x14ac:dyDescent="0.3">
      <c r="C377" s="11" t="str">
        <f t="shared" si="27"/>
        <v/>
      </c>
      <c r="D377" s="11" t="str">
        <f t="shared" si="24"/>
        <v/>
      </c>
      <c r="F377" s="12" t="str">
        <f t="shared" si="25"/>
        <v/>
      </c>
      <c r="G377" s="12" t="str">
        <f t="shared" si="26"/>
        <v/>
      </c>
    </row>
    <row r="378" spans="3:7" ht="14.4" x14ac:dyDescent="0.3">
      <c r="C378" s="11" t="str">
        <f t="shared" si="27"/>
        <v/>
      </c>
      <c r="D378" s="11" t="str">
        <f t="shared" si="24"/>
        <v/>
      </c>
      <c r="F378" s="12" t="str">
        <f t="shared" si="25"/>
        <v/>
      </c>
      <c r="G378" s="12" t="str">
        <f t="shared" si="26"/>
        <v/>
      </c>
    </row>
    <row r="379" spans="3:7" ht="14.4" x14ac:dyDescent="0.3">
      <c r="C379" s="11" t="str">
        <f t="shared" si="27"/>
        <v/>
      </c>
      <c r="D379" s="11" t="str">
        <f t="shared" si="24"/>
        <v/>
      </c>
      <c r="F379" s="12" t="str">
        <f t="shared" si="25"/>
        <v/>
      </c>
      <c r="G379" s="12" t="str">
        <f t="shared" si="26"/>
        <v/>
      </c>
    </row>
    <row r="380" spans="3:7" ht="14.4" x14ac:dyDescent="0.3">
      <c r="C380" s="11" t="str">
        <f t="shared" si="27"/>
        <v/>
      </c>
      <c r="D380" s="11" t="str">
        <f t="shared" si="24"/>
        <v/>
      </c>
      <c r="F380" s="12" t="str">
        <f t="shared" si="25"/>
        <v/>
      </c>
      <c r="G380" s="12" t="str">
        <f t="shared" si="26"/>
        <v/>
      </c>
    </row>
    <row r="381" spans="3:7" ht="14.4" x14ac:dyDescent="0.3">
      <c r="C381" s="11" t="str">
        <f t="shared" si="27"/>
        <v/>
      </c>
      <c r="D381" s="11" t="str">
        <f t="shared" si="24"/>
        <v/>
      </c>
      <c r="F381" s="12" t="str">
        <f t="shared" si="25"/>
        <v/>
      </c>
      <c r="G381" s="12" t="str">
        <f t="shared" si="26"/>
        <v/>
      </c>
    </row>
    <row r="382" spans="3:7" ht="14.4" x14ac:dyDescent="0.3">
      <c r="C382" s="11" t="str">
        <f t="shared" si="27"/>
        <v/>
      </c>
      <c r="D382" s="11" t="str">
        <f t="shared" si="24"/>
        <v/>
      </c>
      <c r="F382" s="12" t="str">
        <f t="shared" si="25"/>
        <v/>
      </c>
      <c r="G382" s="12" t="str">
        <f t="shared" si="26"/>
        <v/>
      </c>
    </row>
    <row r="383" spans="3:7" ht="14.4" x14ac:dyDescent="0.3">
      <c r="C383" s="11" t="str">
        <f t="shared" si="27"/>
        <v/>
      </c>
      <c r="D383" s="11" t="str">
        <f t="shared" si="24"/>
        <v/>
      </c>
      <c r="F383" s="12" t="str">
        <f t="shared" si="25"/>
        <v/>
      </c>
      <c r="G383" s="12" t="str">
        <f t="shared" si="26"/>
        <v/>
      </c>
    </row>
    <row r="384" spans="3:7" ht="14.4" x14ac:dyDescent="0.3">
      <c r="C384" s="11" t="str">
        <f t="shared" si="27"/>
        <v/>
      </c>
      <c r="D384" s="11" t="str">
        <f t="shared" si="24"/>
        <v/>
      </c>
      <c r="F384" s="12" t="str">
        <f t="shared" si="25"/>
        <v/>
      </c>
      <c r="G384" s="12" t="str">
        <f t="shared" si="26"/>
        <v/>
      </c>
    </row>
    <row r="385" spans="3:7" ht="14.4" x14ac:dyDescent="0.3">
      <c r="C385" s="11" t="str">
        <f t="shared" si="27"/>
        <v/>
      </c>
      <c r="D385" s="11" t="str">
        <f t="shared" si="24"/>
        <v/>
      </c>
      <c r="F385" s="12" t="str">
        <f t="shared" si="25"/>
        <v/>
      </c>
      <c r="G385" s="12" t="str">
        <f t="shared" si="26"/>
        <v/>
      </c>
    </row>
    <row r="386" spans="3:7" ht="14.4" x14ac:dyDescent="0.3">
      <c r="C386" s="11" t="str">
        <f t="shared" si="27"/>
        <v/>
      </c>
      <c r="D386" s="11" t="str">
        <f t="shared" ref="D386:D449" si="28">IF(ISBLANK(B386),"",IFERROR(VLOOKUP(B386, RANKINGS, 3, FALSE),0))</f>
        <v/>
      </c>
      <c r="F386" s="12" t="str">
        <f t="shared" ref="F386:F449" si="29">IF(ISBLANK(E386),"",IFERROR(VLOOKUP(E386, RANKINGS, 2, FALSE),""))</f>
        <v/>
      </c>
      <c r="G386" s="12" t="str">
        <f t="shared" ref="G386:G449" si="30">IF(ISBLANK(E386),"",IFERROR(VLOOKUP(E386, RANKINGS, 3, FALSE),0))</f>
        <v/>
      </c>
    </row>
    <row r="387" spans="3:7" ht="14.4" x14ac:dyDescent="0.3">
      <c r="C387" s="11" t="str">
        <f t="shared" si="27"/>
        <v/>
      </c>
      <c r="D387" s="11" t="str">
        <f t="shared" si="28"/>
        <v/>
      </c>
      <c r="F387" s="12" t="str">
        <f t="shared" si="29"/>
        <v/>
      </c>
      <c r="G387" s="12" t="str">
        <f t="shared" si="30"/>
        <v/>
      </c>
    </row>
    <row r="388" spans="3:7" ht="14.4" x14ac:dyDescent="0.3">
      <c r="C388" s="11" t="str">
        <f t="shared" si="27"/>
        <v/>
      </c>
      <c r="D388" s="11" t="str">
        <f t="shared" si="28"/>
        <v/>
      </c>
      <c r="F388" s="12" t="str">
        <f t="shared" si="29"/>
        <v/>
      </c>
      <c r="G388" s="12" t="str">
        <f t="shared" si="30"/>
        <v/>
      </c>
    </row>
    <row r="389" spans="3:7" ht="14.4" x14ac:dyDescent="0.3">
      <c r="C389" s="11" t="str">
        <f t="shared" si="27"/>
        <v/>
      </c>
      <c r="D389" s="11" t="str">
        <f t="shared" si="28"/>
        <v/>
      </c>
      <c r="F389" s="12" t="str">
        <f t="shared" si="29"/>
        <v/>
      </c>
      <c r="G389" s="12" t="str">
        <f t="shared" si="30"/>
        <v/>
      </c>
    </row>
    <row r="390" spans="3:7" ht="14.4" x14ac:dyDescent="0.3">
      <c r="C390" s="11" t="str">
        <f t="shared" si="27"/>
        <v/>
      </c>
      <c r="D390" s="11" t="str">
        <f t="shared" si="28"/>
        <v/>
      </c>
      <c r="F390" s="12" t="str">
        <f t="shared" si="29"/>
        <v/>
      </c>
      <c r="G390" s="12" t="str">
        <f t="shared" si="30"/>
        <v/>
      </c>
    </row>
    <row r="391" spans="3:7" ht="14.4" x14ac:dyDescent="0.3">
      <c r="C391" s="11" t="str">
        <f t="shared" si="27"/>
        <v/>
      </c>
      <c r="D391" s="11" t="str">
        <f t="shared" si="28"/>
        <v/>
      </c>
      <c r="F391" s="12" t="str">
        <f t="shared" si="29"/>
        <v/>
      </c>
      <c r="G391" s="12" t="str">
        <f t="shared" si="30"/>
        <v/>
      </c>
    </row>
    <row r="392" spans="3:7" ht="14.4" x14ac:dyDescent="0.3">
      <c r="C392" s="11" t="str">
        <f t="shared" si="27"/>
        <v/>
      </c>
      <c r="D392" s="11" t="str">
        <f t="shared" si="28"/>
        <v/>
      </c>
      <c r="F392" s="12" t="str">
        <f t="shared" si="29"/>
        <v/>
      </c>
      <c r="G392" s="12" t="str">
        <f t="shared" si="30"/>
        <v/>
      </c>
    </row>
    <row r="393" spans="3:7" ht="14.4" x14ac:dyDescent="0.3">
      <c r="C393" s="11" t="str">
        <f t="shared" si="27"/>
        <v/>
      </c>
      <c r="D393" s="11" t="str">
        <f t="shared" si="28"/>
        <v/>
      </c>
      <c r="F393" s="12" t="str">
        <f t="shared" si="29"/>
        <v/>
      </c>
      <c r="G393" s="12" t="str">
        <f t="shared" si="30"/>
        <v/>
      </c>
    </row>
    <row r="394" spans="3:7" ht="14.4" x14ac:dyDescent="0.3">
      <c r="C394" s="11" t="str">
        <f t="shared" si="27"/>
        <v/>
      </c>
      <c r="D394" s="11" t="str">
        <f t="shared" si="28"/>
        <v/>
      </c>
      <c r="F394" s="12" t="str">
        <f t="shared" si="29"/>
        <v/>
      </c>
      <c r="G394" s="12" t="str">
        <f t="shared" si="30"/>
        <v/>
      </c>
    </row>
    <row r="395" spans="3:7" ht="14.4" x14ac:dyDescent="0.3">
      <c r="C395" s="11" t="str">
        <f t="shared" si="27"/>
        <v/>
      </c>
      <c r="D395" s="11" t="str">
        <f t="shared" si="28"/>
        <v/>
      </c>
      <c r="F395" s="12" t="str">
        <f t="shared" si="29"/>
        <v/>
      </c>
      <c r="G395" s="12" t="str">
        <f t="shared" si="30"/>
        <v/>
      </c>
    </row>
    <row r="396" spans="3:7" ht="14.4" x14ac:dyDescent="0.3">
      <c r="C396" s="11" t="str">
        <f t="shared" si="27"/>
        <v/>
      </c>
      <c r="D396" s="11" t="str">
        <f t="shared" si="28"/>
        <v/>
      </c>
      <c r="F396" s="12" t="str">
        <f t="shared" si="29"/>
        <v/>
      </c>
      <c r="G396" s="12" t="str">
        <f t="shared" si="30"/>
        <v/>
      </c>
    </row>
    <row r="397" spans="3:7" ht="14.4" x14ac:dyDescent="0.3">
      <c r="C397" s="11" t="str">
        <f t="shared" si="27"/>
        <v/>
      </c>
      <c r="D397" s="11" t="str">
        <f t="shared" si="28"/>
        <v/>
      </c>
      <c r="F397" s="12" t="str">
        <f t="shared" si="29"/>
        <v/>
      </c>
      <c r="G397" s="12" t="str">
        <f t="shared" si="30"/>
        <v/>
      </c>
    </row>
    <row r="398" spans="3:7" ht="14.4" x14ac:dyDescent="0.3">
      <c r="C398" s="11" t="str">
        <f t="shared" si="27"/>
        <v/>
      </c>
      <c r="D398" s="11" t="str">
        <f t="shared" si="28"/>
        <v/>
      </c>
      <c r="F398" s="12" t="str">
        <f t="shared" si="29"/>
        <v/>
      </c>
      <c r="G398" s="12" t="str">
        <f t="shared" si="30"/>
        <v/>
      </c>
    </row>
    <row r="399" spans="3:7" ht="14.4" x14ac:dyDescent="0.3">
      <c r="C399" s="11" t="str">
        <f t="shared" si="27"/>
        <v/>
      </c>
      <c r="D399" s="11" t="str">
        <f t="shared" si="28"/>
        <v/>
      </c>
      <c r="F399" s="12" t="str">
        <f t="shared" si="29"/>
        <v/>
      </c>
      <c r="G399" s="12" t="str">
        <f t="shared" si="30"/>
        <v/>
      </c>
    </row>
    <row r="400" spans="3:7" ht="14.4" x14ac:dyDescent="0.3">
      <c r="C400" s="11" t="str">
        <f t="shared" si="27"/>
        <v/>
      </c>
      <c r="D400" s="11" t="str">
        <f t="shared" si="28"/>
        <v/>
      </c>
      <c r="F400" s="12" t="str">
        <f t="shared" si="29"/>
        <v/>
      </c>
      <c r="G400" s="12" t="str">
        <f t="shared" si="30"/>
        <v/>
      </c>
    </row>
    <row r="401" spans="3:7" ht="14.4" x14ac:dyDescent="0.3">
      <c r="C401" s="11" t="str">
        <f t="shared" si="27"/>
        <v/>
      </c>
      <c r="D401" s="11" t="str">
        <f t="shared" si="28"/>
        <v/>
      </c>
      <c r="F401" s="12" t="str">
        <f t="shared" si="29"/>
        <v/>
      </c>
      <c r="G401" s="12" t="str">
        <f t="shared" si="30"/>
        <v/>
      </c>
    </row>
    <row r="402" spans="3:7" ht="14.4" x14ac:dyDescent="0.3">
      <c r="C402" s="11" t="str">
        <f t="shared" si="27"/>
        <v/>
      </c>
      <c r="D402" s="11" t="str">
        <f t="shared" si="28"/>
        <v/>
      </c>
      <c r="F402" s="12" t="str">
        <f t="shared" si="29"/>
        <v/>
      </c>
      <c r="G402" s="12" t="str">
        <f t="shared" si="30"/>
        <v/>
      </c>
    </row>
    <row r="403" spans="3:7" ht="14.4" x14ac:dyDescent="0.3">
      <c r="C403" s="11" t="str">
        <f t="shared" si="27"/>
        <v/>
      </c>
      <c r="D403" s="11" t="str">
        <f t="shared" si="28"/>
        <v/>
      </c>
      <c r="F403" s="12" t="str">
        <f t="shared" si="29"/>
        <v/>
      </c>
      <c r="G403" s="12" t="str">
        <f t="shared" si="30"/>
        <v/>
      </c>
    </row>
    <row r="404" spans="3:7" ht="14.4" x14ac:dyDescent="0.3">
      <c r="C404" s="11" t="str">
        <f t="shared" si="27"/>
        <v/>
      </c>
      <c r="D404" s="11" t="str">
        <f t="shared" si="28"/>
        <v/>
      </c>
      <c r="F404" s="12" t="str">
        <f t="shared" si="29"/>
        <v/>
      </c>
      <c r="G404" s="12" t="str">
        <f t="shared" si="30"/>
        <v/>
      </c>
    </row>
    <row r="405" spans="3:7" ht="14.4" x14ac:dyDescent="0.3">
      <c r="C405" s="11" t="str">
        <f t="shared" si="27"/>
        <v/>
      </c>
      <c r="D405" s="11" t="str">
        <f t="shared" si="28"/>
        <v/>
      </c>
      <c r="F405" s="12" t="str">
        <f t="shared" si="29"/>
        <v/>
      </c>
      <c r="G405" s="12" t="str">
        <f t="shared" si="30"/>
        <v/>
      </c>
    </row>
    <row r="406" spans="3:7" ht="14.4" x14ac:dyDescent="0.3">
      <c r="C406" s="11" t="str">
        <f t="shared" si="27"/>
        <v/>
      </c>
      <c r="D406" s="11" t="str">
        <f t="shared" si="28"/>
        <v/>
      </c>
      <c r="F406" s="12" t="str">
        <f t="shared" si="29"/>
        <v/>
      </c>
      <c r="G406" s="12" t="str">
        <f t="shared" si="30"/>
        <v/>
      </c>
    </row>
    <row r="407" spans="3:7" ht="14.4" x14ac:dyDescent="0.3">
      <c r="C407" s="11" t="str">
        <f t="shared" si="27"/>
        <v/>
      </c>
      <c r="D407" s="11" t="str">
        <f t="shared" si="28"/>
        <v/>
      </c>
      <c r="F407" s="12" t="str">
        <f t="shared" si="29"/>
        <v/>
      </c>
      <c r="G407" s="12" t="str">
        <f t="shared" si="30"/>
        <v/>
      </c>
    </row>
    <row r="408" spans="3:7" ht="14.4" x14ac:dyDescent="0.3">
      <c r="C408" s="11" t="str">
        <f t="shared" si="27"/>
        <v/>
      </c>
      <c r="D408" s="11" t="str">
        <f t="shared" si="28"/>
        <v/>
      </c>
      <c r="F408" s="12" t="str">
        <f t="shared" si="29"/>
        <v/>
      </c>
      <c r="G408" s="12" t="str">
        <f t="shared" si="30"/>
        <v/>
      </c>
    </row>
    <row r="409" spans="3:7" ht="14.4" x14ac:dyDescent="0.3">
      <c r="C409" s="11" t="str">
        <f t="shared" si="27"/>
        <v/>
      </c>
      <c r="D409" s="11" t="str">
        <f t="shared" si="28"/>
        <v/>
      </c>
      <c r="F409" s="12" t="str">
        <f t="shared" si="29"/>
        <v/>
      </c>
      <c r="G409" s="12" t="str">
        <f t="shared" si="30"/>
        <v/>
      </c>
    </row>
    <row r="410" spans="3:7" ht="14.4" x14ac:dyDescent="0.3">
      <c r="C410" s="11" t="str">
        <f t="shared" si="27"/>
        <v/>
      </c>
      <c r="D410" s="11" t="str">
        <f t="shared" si="28"/>
        <v/>
      </c>
      <c r="F410" s="12" t="str">
        <f t="shared" si="29"/>
        <v/>
      </c>
      <c r="G410" s="12" t="str">
        <f t="shared" si="30"/>
        <v/>
      </c>
    </row>
    <row r="411" spans="3:7" ht="14.4" x14ac:dyDescent="0.3">
      <c r="C411" s="11" t="str">
        <f t="shared" si="27"/>
        <v/>
      </c>
      <c r="D411" s="11" t="str">
        <f t="shared" si="28"/>
        <v/>
      </c>
      <c r="F411" s="12" t="str">
        <f t="shared" si="29"/>
        <v/>
      </c>
      <c r="G411" s="12" t="str">
        <f t="shared" si="30"/>
        <v/>
      </c>
    </row>
    <row r="412" spans="3:7" ht="14.4" x14ac:dyDescent="0.3">
      <c r="C412" s="11" t="str">
        <f t="shared" si="27"/>
        <v/>
      </c>
      <c r="D412" s="11" t="str">
        <f t="shared" si="28"/>
        <v/>
      </c>
      <c r="F412" s="12" t="str">
        <f t="shared" si="29"/>
        <v/>
      </c>
      <c r="G412" s="12" t="str">
        <f t="shared" si="30"/>
        <v/>
      </c>
    </row>
    <row r="413" spans="3:7" ht="14.4" x14ac:dyDescent="0.3">
      <c r="C413" s="11" t="str">
        <f t="shared" si="27"/>
        <v/>
      </c>
      <c r="D413" s="11" t="str">
        <f t="shared" si="28"/>
        <v/>
      </c>
      <c r="F413" s="12" t="str">
        <f t="shared" si="29"/>
        <v/>
      </c>
      <c r="G413" s="12" t="str">
        <f t="shared" si="30"/>
        <v/>
      </c>
    </row>
    <row r="414" spans="3:7" ht="14.4" x14ac:dyDescent="0.3">
      <c r="C414" s="11" t="str">
        <f t="shared" si="27"/>
        <v/>
      </c>
      <c r="D414" s="11" t="str">
        <f t="shared" si="28"/>
        <v/>
      </c>
      <c r="F414" s="12" t="str">
        <f t="shared" si="29"/>
        <v/>
      </c>
      <c r="G414" s="12" t="str">
        <f t="shared" si="30"/>
        <v/>
      </c>
    </row>
    <row r="415" spans="3:7" ht="14.4" x14ac:dyDescent="0.3">
      <c r="C415" s="11" t="str">
        <f t="shared" si="27"/>
        <v/>
      </c>
      <c r="D415" s="11" t="str">
        <f t="shared" si="28"/>
        <v/>
      </c>
      <c r="F415" s="12" t="str">
        <f t="shared" si="29"/>
        <v/>
      </c>
      <c r="G415" s="12" t="str">
        <f t="shared" si="30"/>
        <v/>
      </c>
    </row>
    <row r="416" spans="3:7" ht="14.4" x14ac:dyDescent="0.3">
      <c r="C416" s="11" t="str">
        <f t="shared" si="27"/>
        <v/>
      </c>
      <c r="D416" s="11" t="str">
        <f t="shared" si="28"/>
        <v/>
      </c>
      <c r="F416" s="12" t="str">
        <f t="shared" si="29"/>
        <v/>
      </c>
      <c r="G416" s="12" t="str">
        <f t="shared" si="30"/>
        <v/>
      </c>
    </row>
    <row r="417" spans="3:7" ht="14.4" x14ac:dyDescent="0.3">
      <c r="C417" s="11" t="str">
        <f t="shared" si="27"/>
        <v/>
      </c>
      <c r="D417" s="11" t="str">
        <f t="shared" si="28"/>
        <v/>
      </c>
      <c r="F417" s="12" t="str">
        <f t="shared" si="29"/>
        <v/>
      </c>
      <c r="G417" s="12" t="str">
        <f t="shared" si="30"/>
        <v/>
      </c>
    </row>
    <row r="418" spans="3:7" ht="14.4" x14ac:dyDescent="0.3">
      <c r="C418" s="11" t="str">
        <f t="shared" si="27"/>
        <v/>
      </c>
      <c r="D418" s="11" t="str">
        <f t="shared" si="28"/>
        <v/>
      </c>
      <c r="F418" s="12" t="str">
        <f t="shared" si="29"/>
        <v/>
      </c>
      <c r="G418" s="12" t="str">
        <f t="shared" si="30"/>
        <v/>
      </c>
    </row>
    <row r="419" spans="3:7" ht="14.4" x14ac:dyDescent="0.3">
      <c r="C419" s="11" t="str">
        <f t="shared" si="27"/>
        <v/>
      </c>
      <c r="D419" s="11" t="str">
        <f t="shared" si="28"/>
        <v/>
      </c>
      <c r="F419" s="12" t="str">
        <f t="shared" si="29"/>
        <v/>
      </c>
      <c r="G419" s="12" t="str">
        <f t="shared" si="30"/>
        <v/>
      </c>
    </row>
    <row r="420" spans="3:7" ht="14.4" x14ac:dyDescent="0.3">
      <c r="C420" s="11" t="str">
        <f t="shared" si="27"/>
        <v/>
      </c>
      <c r="D420" s="11" t="str">
        <f t="shared" si="28"/>
        <v/>
      </c>
      <c r="F420" s="12" t="str">
        <f t="shared" si="29"/>
        <v/>
      </c>
      <c r="G420" s="12" t="str">
        <f t="shared" si="30"/>
        <v/>
      </c>
    </row>
    <row r="421" spans="3:7" ht="14.4" x14ac:dyDescent="0.3">
      <c r="C421" s="11" t="str">
        <f t="shared" si="27"/>
        <v/>
      </c>
      <c r="D421" s="11" t="str">
        <f t="shared" si="28"/>
        <v/>
      </c>
      <c r="F421" s="12" t="str">
        <f t="shared" si="29"/>
        <v/>
      </c>
      <c r="G421" s="12" t="str">
        <f t="shared" si="30"/>
        <v/>
      </c>
    </row>
    <row r="422" spans="3:7" ht="14.4" x14ac:dyDescent="0.3">
      <c r="C422" s="11" t="str">
        <f t="shared" si="27"/>
        <v/>
      </c>
      <c r="D422" s="11" t="str">
        <f t="shared" si="28"/>
        <v/>
      </c>
      <c r="F422" s="12" t="str">
        <f t="shared" si="29"/>
        <v/>
      </c>
      <c r="G422" s="12" t="str">
        <f t="shared" si="30"/>
        <v/>
      </c>
    </row>
    <row r="423" spans="3:7" ht="14.4" x14ac:dyDescent="0.3">
      <c r="C423" s="11" t="str">
        <f t="shared" si="27"/>
        <v/>
      </c>
      <c r="D423" s="11" t="str">
        <f t="shared" si="28"/>
        <v/>
      </c>
      <c r="F423" s="12" t="str">
        <f t="shared" si="29"/>
        <v/>
      </c>
      <c r="G423" s="12" t="str">
        <f t="shared" si="30"/>
        <v/>
      </c>
    </row>
    <row r="424" spans="3:7" ht="14.4" x14ac:dyDescent="0.3">
      <c r="C424" s="11" t="str">
        <f t="shared" si="27"/>
        <v/>
      </c>
      <c r="D424" s="11" t="str">
        <f t="shared" si="28"/>
        <v/>
      </c>
      <c r="F424" s="12" t="str">
        <f t="shared" si="29"/>
        <v/>
      </c>
      <c r="G424" s="12" t="str">
        <f t="shared" si="30"/>
        <v/>
      </c>
    </row>
    <row r="425" spans="3:7" ht="14.4" x14ac:dyDescent="0.3">
      <c r="C425" s="11" t="str">
        <f t="shared" si="27"/>
        <v/>
      </c>
      <c r="D425" s="11" t="str">
        <f t="shared" si="28"/>
        <v/>
      </c>
      <c r="F425" s="12" t="str">
        <f t="shared" si="29"/>
        <v/>
      </c>
      <c r="G425" s="12" t="str">
        <f t="shared" si="30"/>
        <v/>
      </c>
    </row>
    <row r="426" spans="3:7" ht="14.4" x14ac:dyDescent="0.3">
      <c r="C426" s="11" t="str">
        <f t="shared" ref="C426:C489" si="31">IF(ISBLANK(B426),"",IFERROR(VLOOKUP(B426, RANKINGS, 2, FALSE),""))</f>
        <v/>
      </c>
      <c r="D426" s="11" t="str">
        <f t="shared" si="28"/>
        <v/>
      </c>
      <c r="F426" s="12" t="str">
        <f t="shared" si="29"/>
        <v/>
      </c>
      <c r="G426" s="12" t="str">
        <f t="shared" si="30"/>
        <v/>
      </c>
    </row>
    <row r="427" spans="3:7" ht="14.4" x14ac:dyDescent="0.3">
      <c r="C427" s="11" t="str">
        <f t="shared" si="31"/>
        <v/>
      </c>
      <c r="D427" s="11" t="str">
        <f t="shared" si="28"/>
        <v/>
      </c>
      <c r="F427" s="12" t="str">
        <f t="shared" si="29"/>
        <v/>
      </c>
      <c r="G427" s="12" t="str">
        <f t="shared" si="30"/>
        <v/>
      </c>
    </row>
    <row r="428" spans="3:7" ht="14.4" x14ac:dyDescent="0.3">
      <c r="C428" s="11" t="str">
        <f t="shared" si="31"/>
        <v/>
      </c>
      <c r="D428" s="11" t="str">
        <f t="shared" si="28"/>
        <v/>
      </c>
      <c r="F428" s="12" t="str">
        <f t="shared" si="29"/>
        <v/>
      </c>
      <c r="G428" s="12" t="str">
        <f t="shared" si="30"/>
        <v/>
      </c>
    </row>
    <row r="429" spans="3:7" ht="14.4" x14ac:dyDescent="0.3">
      <c r="C429" s="11" t="str">
        <f t="shared" si="31"/>
        <v/>
      </c>
      <c r="D429" s="11" t="str">
        <f t="shared" si="28"/>
        <v/>
      </c>
      <c r="F429" s="12" t="str">
        <f t="shared" si="29"/>
        <v/>
      </c>
      <c r="G429" s="12" t="str">
        <f t="shared" si="30"/>
        <v/>
      </c>
    </row>
    <row r="430" spans="3:7" ht="14.4" x14ac:dyDescent="0.3">
      <c r="C430" s="11" t="str">
        <f t="shared" si="31"/>
        <v/>
      </c>
      <c r="D430" s="11" t="str">
        <f t="shared" si="28"/>
        <v/>
      </c>
      <c r="F430" s="12" t="str">
        <f t="shared" si="29"/>
        <v/>
      </c>
      <c r="G430" s="12" t="str">
        <f t="shared" si="30"/>
        <v/>
      </c>
    </row>
    <row r="431" spans="3:7" ht="14.4" x14ac:dyDescent="0.3">
      <c r="C431" s="11" t="str">
        <f t="shared" si="31"/>
        <v/>
      </c>
      <c r="D431" s="11" t="str">
        <f t="shared" si="28"/>
        <v/>
      </c>
      <c r="F431" s="12" t="str">
        <f t="shared" si="29"/>
        <v/>
      </c>
      <c r="G431" s="12" t="str">
        <f t="shared" si="30"/>
        <v/>
      </c>
    </row>
    <row r="432" spans="3:7" ht="14.4" x14ac:dyDescent="0.3">
      <c r="C432" s="11" t="str">
        <f t="shared" si="31"/>
        <v/>
      </c>
      <c r="D432" s="11" t="str">
        <f t="shared" si="28"/>
        <v/>
      </c>
      <c r="F432" s="12" t="str">
        <f t="shared" si="29"/>
        <v/>
      </c>
      <c r="G432" s="12" t="str">
        <f t="shared" si="30"/>
        <v/>
      </c>
    </row>
    <row r="433" spans="3:7" ht="14.4" x14ac:dyDescent="0.3">
      <c r="C433" s="11" t="str">
        <f t="shared" si="31"/>
        <v/>
      </c>
      <c r="D433" s="11" t="str">
        <f t="shared" si="28"/>
        <v/>
      </c>
      <c r="F433" s="12" t="str">
        <f t="shared" si="29"/>
        <v/>
      </c>
      <c r="G433" s="12" t="str">
        <f t="shared" si="30"/>
        <v/>
      </c>
    </row>
    <row r="434" spans="3:7" ht="14.4" x14ac:dyDescent="0.3">
      <c r="C434" s="11" t="str">
        <f t="shared" si="31"/>
        <v/>
      </c>
      <c r="D434" s="11" t="str">
        <f t="shared" si="28"/>
        <v/>
      </c>
      <c r="F434" s="12" t="str">
        <f t="shared" si="29"/>
        <v/>
      </c>
      <c r="G434" s="12" t="str">
        <f t="shared" si="30"/>
        <v/>
      </c>
    </row>
    <row r="435" spans="3:7" ht="14.4" x14ac:dyDescent="0.3">
      <c r="C435" s="11" t="str">
        <f t="shared" si="31"/>
        <v/>
      </c>
      <c r="D435" s="11" t="str">
        <f t="shared" si="28"/>
        <v/>
      </c>
      <c r="F435" s="12" t="str">
        <f t="shared" si="29"/>
        <v/>
      </c>
      <c r="G435" s="12" t="str">
        <f t="shared" si="30"/>
        <v/>
      </c>
    </row>
    <row r="436" spans="3:7" ht="14.4" x14ac:dyDescent="0.3">
      <c r="C436" s="11" t="str">
        <f t="shared" si="31"/>
        <v/>
      </c>
      <c r="D436" s="11" t="str">
        <f t="shared" si="28"/>
        <v/>
      </c>
      <c r="F436" s="12" t="str">
        <f t="shared" si="29"/>
        <v/>
      </c>
      <c r="G436" s="12" t="str">
        <f t="shared" si="30"/>
        <v/>
      </c>
    </row>
    <row r="437" spans="3:7" ht="14.4" x14ac:dyDescent="0.3">
      <c r="C437" s="11" t="str">
        <f t="shared" si="31"/>
        <v/>
      </c>
      <c r="D437" s="11" t="str">
        <f t="shared" si="28"/>
        <v/>
      </c>
      <c r="F437" s="12" t="str">
        <f t="shared" si="29"/>
        <v/>
      </c>
      <c r="G437" s="12" t="str">
        <f t="shared" si="30"/>
        <v/>
      </c>
    </row>
    <row r="438" spans="3:7" ht="14.4" x14ac:dyDescent="0.3">
      <c r="C438" s="11" t="str">
        <f t="shared" si="31"/>
        <v/>
      </c>
      <c r="D438" s="11" t="str">
        <f t="shared" si="28"/>
        <v/>
      </c>
      <c r="F438" s="12" t="str">
        <f t="shared" si="29"/>
        <v/>
      </c>
      <c r="G438" s="12" t="str">
        <f t="shared" si="30"/>
        <v/>
      </c>
    </row>
    <row r="439" spans="3:7" ht="14.4" x14ac:dyDescent="0.3">
      <c r="C439" s="11" t="str">
        <f t="shared" si="31"/>
        <v/>
      </c>
      <c r="D439" s="11" t="str">
        <f t="shared" si="28"/>
        <v/>
      </c>
      <c r="F439" s="12" t="str">
        <f t="shared" si="29"/>
        <v/>
      </c>
      <c r="G439" s="12" t="str">
        <f t="shared" si="30"/>
        <v/>
      </c>
    </row>
    <row r="440" spans="3:7" ht="14.4" x14ac:dyDescent="0.3">
      <c r="C440" s="11" t="str">
        <f t="shared" si="31"/>
        <v/>
      </c>
      <c r="D440" s="11" t="str">
        <f t="shared" si="28"/>
        <v/>
      </c>
      <c r="F440" s="12" t="str">
        <f t="shared" si="29"/>
        <v/>
      </c>
      <c r="G440" s="12" t="str">
        <f t="shared" si="30"/>
        <v/>
      </c>
    </row>
    <row r="441" spans="3:7" ht="14.4" x14ac:dyDescent="0.3">
      <c r="C441" s="11" t="str">
        <f t="shared" si="31"/>
        <v/>
      </c>
      <c r="D441" s="11" t="str">
        <f t="shared" si="28"/>
        <v/>
      </c>
      <c r="F441" s="12" t="str">
        <f t="shared" si="29"/>
        <v/>
      </c>
      <c r="G441" s="12" t="str">
        <f t="shared" si="30"/>
        <v/>
      </c>
    </row>
    <row r="442" spans="3:7" ht="14.4" x14ac:dyDescent="0.3">
      <c r="C442" s="11" t="str">
        <f t="shared" si="31"/>
        <v/>
      </c>
      <c r="D442" s="11" t="str">
        <f t="shared" si="28"/>
        <v/>
      </c>
      <c r="F442" s="12" t="str">
        <f t="shared" si="29"/>
        <v/>
      </c>
      <c r="G442" s="12" t="str">
        <f t="shared" si="30"/>
        <v/>
      </c>
    </row>
    <row r="443" spans="3:7" ht="14.4" x14ac:dyDescent="0.3">
      <c r="C443" s="11" t="str">
        <f t="shared" si="31"/>
        <v/>
      </c>
      <c r="D443" s="11" t="str">
        <f t="shared" si="28"/>
        <v/>
      </c>
      <c r="F443" s="12" t="str">
        <f t="shared" si="29"/>
        <v/>
      </c>
      <c r="G443" s="12" t="str">
        <f t="shared" si="30"/>
        <v/>
      </c>
    </row>
    <row r="444" spans="3:7" ht="14.4" x14ac:dyDescent="0.3">
      <c r="C444" s="11" t="str">
        <f t="shared" si="31"/>
        <v/>
      </c>
      <c r="D444" s="11" t="str">
        <f t="shared" si="28"/>
        <v/>
      </c>
      <c r="F444" s="12" t="str">
        <f t="shared" si="29"/>
        <v/>
      </c>
      <c r="G444" s="12" t="str">
        <f t="shared" si="30"/>
        <v/>
      </c>
    </row>
    <row r="445" spans="3:7" ht="14.4" x14ac:dyDescent="0.3">
      <c r="C445" s="11" t="str">
        <f t="shared" si="31"/>
        <v/>
      </c>
      <c r="D445" s="11" t="str">
        <f t="shared" si="28"/>
        <v/>
      </c>
      <c r="F445" s="12" t="str">
        <f t="shared" si="29"/>
        <v/>
      </c>
      <c r="G445" s="12" t="str">
        <f t="shared" si="30"/>
        <v/>
      </c>
    </row>
    <row r="446" spans="3:7" ht="14.4" x14ac:dyDescent="0.3">
      <c r="C446" s="11" t="str">
        <f t="shared" si="31"/>
        <v/>
      </c>
      <c r="D446" s="11" t="str">
        <f t="shared" si="28"/>
        <v/>
      </c>
      <c r="F446" s="12" t="str">
        <f t="shared" si="29"/>
        <v/>
      </c>
      <c r="G446" s="12" t="str">
        <f t="shared" si="30"/>
        <v/>
      </c>
    </row>
    <row r="447" spans="3:7" ht="14.4" x14ac:dyDescent="0.3">
      <c r="C447" s="11" t="str">
        <f t="shared" si="31"/>
        <v/>
      </c>
      <c r="D447" s="11" t="str">
        <f t="shared" si="28"/>
        <v/>
      </c>
      <c r="F447" s="12" t="str">
        <f t="shared" si="29"/>
        <v/>
      </c>
      <c r="G447" s="12" t="str">
        <f t="shared" si="30"/>
        <v/>
      </c>
    </row>
    <row r="448" spans="3:7" ht="14.4" x14ac:dyDescent="0.3">
      <c r="C448" s="11" t="str">
        <f t="shared" si="31"/>
        <v/>
      </c>
      <c r="D448" s="11" t="str">
        <f t="shared" si="28"/>
        <v/>
      </c>
      <c r="F448" s="12" t="str">
        <f t="shared" si="29"/>
        <v/>
      </c>
      <c r="G448" s="12" t="str">
        <f t="shared" si="30"/>
        <v/>
      </c>
    </row>
    <row r="449" spans="3:7" ht="14.4" x14ac:dyDescent="0.3">
      <c r="C449" s="11" t="str">
        <f t="shared" si="31"/>
        <v/>
      </c>
      <c r="D449" s="11" t="str">
        <f t="shared" si="28"/>
        <v/>
      </c>
      <c r="F449" s="12" t="str">
        <f t="shared" si="29"/>
        <v/>
      </c>
      <c r="G449" s="12" t="str">
        <f t="shared" si="30"/>
        <v/>
      </c>
    </row>
    <row r="450" spans="3:7" ht="14.4" x14ac:dyDescent="0.3">
      <c r="C450" s="11" t="str">
        <f t="shared" si="31"/>
        <v/>
      </c>
      <c r="D450" s="11" t="str">
        <f t="shared" ref="D450:D513" si="32">IF(ISBLANK(B450),"",IFERROR(VLOOKUP(B450, RANKINGS, 3, FALSE),0))</f>
        <v/>
      </c>
      <c r="F450" s="12" t="str">
        <f t="shared" ref="F450:F513" si="33">IF(ISBLANK(E450),"",IFERROR(VLOOKUP(E450, RANKINGS, 2, FALSE),""))</f>
        <v/>
      </c>
      <c r="G450" s="12" t="str">
        <f t="shared" ref="G450:G513" si="34">IF(ISBLANK(E450),"",IFERROR(VLOOKUP(E450, RANKINGS, 3, FALSE),0))</f>
        <v/>
      </c>
    </row>
    <row r="451" spans="3:7" ht="14.4" x14ac:dyDescent="0.3">
      <c r="C451" s="11" t="str">
        <f t="shared" si="31"/>
        <v/>
      </c>
      <c r="D451" s="11" t="str">
        <f t="shared" si="32"/>
        <v/>
      </c>
      <c r="F451" s="12" t="str">
        <f t="shared" si="33"/>
        <v/>
      </c>
      <c r="G451" s="12" t="str">
        <f t="shared" si="34"/>
        <v/>
      </c>
    </row>
    <row r="452" spans="3:7" ht="14.4" x14ac:dyDescent="0.3">
      <c r="C452" s="11" t="str">
        <f t="shared" si="31"/>
        <v/>
      </c>
      <c r="D452" s="11" t="str">
        <f t="shared" si="32"/>
        <v/>
      </c>
      <c r="F452" s="12" t="str">
        <f t="shared" si="33"/>
        <v/>
      </c>
      <c r="G452" s="12" t="str">
        <f t="shared" si="34"/>
        <v/>
      </c>
    </row>
    <row r="453" spans="3:7" ht="14.4" x14ac:dyDescent="0.3">
      <c r="C453" s="11" t="str">
        <f t="shared" si="31"/>
        <v/>
      </c>
      <c r="D453" s="11" t="str">
        <f t="shared" si="32"/>
        <v/>
      </c>
      <c r="F453" s="12" t="str">
        <f t="shared" si="33"/>
        <v/>
      </c>
      <c r="G453" s="12" t="str">
        <f t="shared" si="34"/>
        <v/>
      </c>
    </row>
    <row r="454" spans="3:7" ht="14.4" x14ac:dyDescent="0.3">
      <c r="C454" s="11" t="str">
        <f t="shared" si="31"/>
        <v/>
      </c>
      <c r="D454" s="11" t="str">
        <f t="shared" si="32"/>
        <v/>
      </c>
      <c r="F454" s="12" t="str">
        <f t="shared" si="33"/>
        <v/>
      </c>
      <c r="G454" s="12" t="str">
        <f t="shared" si="34"/>
        <v/>
      </c>
    </row>
    <row r="455" spans="3:7" ht="14.4" x14ac:dyDescent="0.3">
      <c r="C455" s="11" t="str">
        <f t="shared" si="31"/>
        <v/>
      </c>
      <c r="D455" s="11" t="str">
        <f t="shared" si="32"/>
        <v/>
      </c>
      <c r="F455" s="12" t="str">
        <f t="shared" si="33"/>
        <v/>
      </c>
      <c r="G455" s="12" t="str">
        <f t="shared" si="34"/>
        <v/>
      </c>
    </row>
    <row r="456" spans="3:7" ht="14.4" x14ac:dyDescent="0.3">
      <c r="C456" s="11" t="str">
        <f t="shared" si="31"/>
        <v/>
      </c>
      <c r="D456" s="11" t="str">
        <f t="shared" si="32"/>
        <v/>
      </c>
      <c r="F456" s="12" t="str">
        <f t="shared" si="33"/>
        <v/>
      </c>
      <c r="G456" s="12" t="str">
        <f t="shared" si="34"/>
        <v/>
      </c>
    </row>
    <row r="457" spans="3:7" ht="14.4" x14ac:dyDescent="0.3">
      <c r="C457" s="11" t="str">
        <f t="shared" si="31"/>
        <v/>
      </c>
      <c r="D457" s="11" t="str">
        <f t="shared" si="32"/>
        <v/>
      </c>
      <c r="F457" s="12" t="str">
        <f t="shared" si="33"/>
        <v/>
      </c>
      <c r="G457" s="12" t="str">
        <f t="shared" si="34"/>
        <v/>
      </c>
    </row>
    <row r="458" spans="3:7" ht="14.4" x14ac:dyDescent="0.3">
      <c r="C458" s="11" t="str">
        <f t="shared" si="31"/>
        <v/>
      </c>
      <c r="D458" s="11" t="str">
        <f t="shared" si="32"/>
        <v/>
      </c>
      <c r="F458" s="12" t="str">
        <f t="shared" si="33"/>
        <v/>
      </c>
      <c r="G458" s="12" t="str">
        <f t="shared" si="34"/>
        <v/>
      </c>
    </row>
    <row r="459" spans="3:7" ht="14.4" x14ac:dyDescent="0.3">
      <c r="C459" s="11" t="str">
        <f t="shared" si="31"/>
        <v/>
      </c>
      <c r="D459" s="11" t="str">
        <f t="shared" si="32"/>
        <v/>
      </c>
      <c r="F459" s="12" t="str">
        <f t="shared" si="33"/>
        <v/>
      </c>
      <c r="G459" s="12" t="str">
        <f t="shared" si="34"/>
        <v/>
      </c>
    </row>
    <row r="460" spans="3:7" ht="14.4" x14ac:dyDescent="0.3">
      <c r="C460" s="11" t="str">
        <f t="shared" si="31"/>
        <v/>
      </c>
      <c r="D460" s="11" t="str">
        <f t="shared" si="32"/>
        <v/>
      </c>
      <c r="F460" s="12" t="str">
        <f t="shared" si="33"/>
        <v/>
      </c>
      <c r="G460" s="12" t="str">
        <f t="shared" si="34"/>
        <v/>
      </c>
    </row>
    <row r="461" spans="3:7" ht="14.4" x14ac:dyDescent="0.3">
      <c r="C461" s="11" t="str">
        <f t="shared" si="31"/>
        <v/>
      </c>
      <c r="D461" s="11" t="str">
        <f t="shared" si="32"/>
        <v/>
      </c>
      <c r="F461" s="12" t="str">
        <f t="shared" si="33"/>
        <v/>
      </c>
      <c r="G461" s="12" t="str">
        <f t="shared" si="34"/>
        <v/>
      </c>
    </row>
    <row r="462" spans="3:7" ht="14.4" x14ac:dyDescent="0.3">
      <c r="C462" s="11" t="str">
        <f t="shared" si="31"/>
        <v/>
      </c>
      <c r="D462" s="11" t="str">
        <f t="shared" si="32"/>
        <v/>
      </c>
      <c r="F462" s="12" t="str">
        <f t="shared" si="33"/>
        <v/>
      </c>
      <c r="G462" s="12" t="str">
        <f t="shared" si="34"/>
        <v/>
      </c>
    </row>
    <row r="463" spans="3:7" ht="14.4" x14ac:dyDescent="0.3">
      <c r="C463" s="11" t="str">
        <f t="shared" si="31"/>
        <v/>
      </c>
      <c r="D463" s="11" t="str">
        <f t="shared" si="32"/>
        <v/>
      </c>
      <c r="F463" s="12" t="str">
        <f t="shared" si="33"/>
        <v/>
      </c>
      <c r="G463" s="12" t="str">
        <f t="shared" si="34"/>
        <v/>
      </c>
    </row>
    <row r="464" spans="3:7" ht="14.4" x14ac:dyDescent="0.3">
      <c r="C464" s="11" t="str">
        <f t="shared" si="31"/>
        <v/>
      </c>
      <c r="D464" s="11" t="str">
        <f t="shared" si="32"/>
        <v/>
      </c>
      <c r="F464" s="12" t="str">
        <f t="shared" si="33"/>
        <v/>
      </c>
      <c r="G464" s="12" t="str">
        <f t="shared" si="34"/>
        <v/>
      </c>
    </row>
    <row r="465" spans="3:7" ht="14.4" x14ac:dyDescent="0.3">
      <c r="C465" s="11" t="str">
        <f t="shared" si="31"/>
        <v/>
      </c>
      <c r="D465" s="11" t="str">
        <f t="shared" si="32"/>
        <v/>
      </c>
      <c r="F465" s="12" t="str">
        <f t="shared" si="33"/>
        <v/>
      </c>
      <c r="G465" s="12" t="str">
        <f t="shared" si="34"/>
        <v/>
      </c>
    </row>
    <row r="466" spans="3:7" ht="14.4" x14ac:dyDescent="0.3">
      <c r="C466" s="11" t="str">
        <f t="shared" si="31"/>
        <v/>
      </c>
      <c r="D466" s="11" t="str">
        <f t="shared" si="32"/>
        <v/>
      </c>
      <c r="F466" s="12" t="str">
        <f t="shared" si="33"/>
        <v/>
      </c>
      <c r="G466" s="12" t="str">
        <f t="shared" si="34"/>
        <v/>
      </c>
    </row>
    <row r="467" spans="3:7" ht="14.4" x14ac:dyDescent="0.3">
      <c r="C467" s="11" t="str">
        <f t="shared" si="31"/>
        <v/>
      </c>
      <c r="D467" s="11" t="str">
        <f t="shared" si="32"/>
        <v/>
      </c>
      <c r="F467" s="12" t="str">
        <f t="shared" si="33"/>
        <v/>
      </c>
      <c r="G467" s="12" t="str">
        <f t="shared" si="34"/>
        <v/>
      </c>
    </row>
    <row r="468" spans="3:7" ht="14.4" x14ac:dyDescent="0.3">
      <c r="C468" s="11" t="str">
        <f t="shared" si="31"/>
        <v/>
      </c>
      <c r="D468" s="11" t="str">
        <f t="shared" si="32"/>
        <v/>
      </c>
      <c r="F468" s="12" t="str">
        <f t="shared" si="33"/>
        <v/>
      </c>
      <c r="G468" s="12" t="str">
        <f t="shared" si="34"/>
        <v/>
      </c>
    </row>
    <row r="469" spans="3:7" ht="14.4" x14ac:dyDescent="0.3">
      <c r="C469" s="11" t="str">
        <f t="shared" si="31"/>
        <v/>
      </c>
      <c r="D469" s="11" t="str">
        <f t="shared" si="32"/>
        <v/>
      </c>
      <c r="F469" s="12" t="str">
        <f t="shared" si="33"/>
        <v/>
      </c>
      <c r="G469" s="12" t="str">
        <f t="shared" si="34"/>
        <v/>
      </c>
    </row>
    <row r="470" spans="3:7" ht="14.4" x14ac:dyDescent="0.3">
      <c r="C470" s="11" t="str">
        <f t="shared" si="31"/>
        <v/>
      </c>
      <c r="D470" s="11" t="str">
        <f t="shared" si="32"/>
        <v/>
      </c>
      <c r="F470" s="12" t="str">
        <f t="shared" si="33"/>
        <v/>
      </c>
      <c r="G470" s="12" t="str">
        <f t="shared" si="34"/>
        <v/>
      </c>
    </row>
    <row r="471" spans="3:7" ht="14.4" x14ac:dyDescent="0.3">
      <c r="C471" s="11" t="str">
        <f t="shared" si="31"/>
        <v/>
      </c>
      <c r="D471" s="11" t="str">
        <f t="shared" si="32"/>
        <v/>
      </c>
      <c r="F471" s="12" t="str">
        <f t="shared" si="33"/>
        <v/>
      </c>
      <c r="G471" s="12" t="str">
        <f t="shared" si="34"/>
        <v/>
      </c>
    </row>
    <row r="472" spans="3:7" ht="14.4" x14ac:dyDescent="0.3">
      <c r="C472" s="11" t="str">
        <f t="shared" si="31"/>
        <v/>
      </c>
      <c r="D472" s="11" t="str">
        <f t="shared" si="32"/>
        <v/>
      </c>
      <c r="F472" s="12" t="str">
        <f t="shared" si="33"/>
        <v/>
      </c>
      <c r="G472" s="12" t="str">
        <f t="shared" si="34"/>
        <v/>
      </c>
    </row>
    <row r="473" spans="3:7" ht="14.4" x14ac:dyDescent="0.3">
      <c r="C473" s="11" t="str">
        <f t="shared" si="31"/>
        <v/>
      </c>
      <c r="D473" s="11" t="str">
        <f t="shared" si="32"/>
        <v/>
      </c>
      <c r="F473" s="12" t="str">
        <f t="shared" si="33"/>
        <v/>
      </c>
      <c r="G473" s="12" t="str">
        <f t="shared" si="34"/>
        <v/>
      </c>
    </row>
    <row r="474" spans="3:7" ht="14.4" x14ac:dyDescent="0.3">
      <c r="C474" s="11" t="str">
        <f t="shared" si="31"/>
        <v/>
      </c>
      <c r="D474" s="11" t="str">
        <f t="shared" si="32"/>
        <v/>
      </c>
      <c r="F474" s="12" t="str">
        <f t="shared" si="33"/>
        <v/>
      </c>
      <c r="G474" s="12" t="str">
        <f t="shared" si="34"/>
        <v/>
      </c>
    </row>
    <row r="475" spans="3:7" ht="14.4" x14ac:dyDescent="0.3">
      <c r="C475" s="11" t="str">
        <f t="shared" si="31"/>
        <v/>
      </c>
      <c r="D475" s="11" t="str">
        <f t="shared" si="32"/>
        <v/>
      </c>
      <c r="F475" s="12" t="str">
        <f t="shared" si="33"/>
        <v/>
      </c>
      <c r="G475" s="12" t="str">
        <f t="shared" si="34"/>
        <v/>
      </c>
    </row>
    <row r="476" spans="3:7" ht="14.4" x14ac:dyDescent="0.3">
      <c r="C476" s="11" t="str">
        <f t="shared" si="31"/>
        <v/>
      </c>
      <c r="D476" s="11" t="str">
        <f t="shared" si="32"/>
        <v/>
      </c>
      <c r="F476" s="12" t="str">
        <f t="shared" si="33"/>
        <v/>
      </c>
      <c r="G476" s="12" t="str">
        <f t="shared" si="34"/>
        <v/>
      </c>
    </row>
    <row r="477" spans="3:7" ht="14.4" x14ac:dyDescent="0.3">
      <c r="C477" s="11" t="str">
        <f t="shared" si="31"/>
        <v/>
      </c>
      <c r="D477" s="11" t="str">
        <f t="shared" si="32"/>
        <v/>
      </c>
      <c r="F477" s="12" t="str">
        <f t="shared" si="33"/>
        <v/>
      </c>
      <c r="G477" s="12" t="str">
        <f t="shared" si="34"/>
        <v/>
      </c>
    </row>
    <row r="478" spans="3:7" ht="14.4" x14ac:dyDescent="0.3">
      <c r="C478" s="11" t="str">
        <f t="shared" si="31"/>
        <v/>
      </c>
      <c r="D478" s="11" t="str">
        <f t="shared" si="32"/>
        <v/>
      </c>
      <c r="F478" s="12" t="str">
        <f t="shared" si="33"/>
        <v/>
      </c>
      <c r="G478" s="12" t="str">
        <f t="shared" si="34"/>
        <v/>
      </c>
    </row>
    <row r="479" spans="3:7" ht="14.4" x14ac:dyDescent="0.3">
      <c r="C479" s="11" t="str">
        <f t="shared" si="31"/>
        <v/>
      </c>
      <c r="D479" s="11" t="str">
        <f t="shared" si="32"/>
        <v/>
      </c>
      <c r="F479" s="12" t="str">
        <f t="shared" si="33"/>
        <v/>
      </c>
      <c r="G479" s="12" t="str">
        <f t="shared" si="34"/>
        <v/>
      </c>
    </row>
    <row r="480" spans="3:7" ht="14.4" x14ac:dyDescent="0.3">
      <c r="C480" s="11" t="str">
        <f t="shared" si="31"/>
        <v/>
      </c>
      <c r="D480" s="11" t="str">
        <f t="shared" si="32"/>
        <v/>
      </c>
      <c r="F480" s="12" t="str">
        <f t="shared" si="33"/>
        <v/>
      </c>
      <c r="G480" s="12" t="str">
        <f t="shared" si="34"/>
        <v/>
      </c>
    </row>
    <row r="481" spans="3:7" ht="14.4" x14ac:dyDescent="0.3">
      <c r="C481" s="11" t="str">
        <f t="shared" si="31"/>
        <v/>
      </c>
      <c r="D481" s="11" t="str">
        <f t="shared" si="32"/>
        <v/>
      </c>
      <c r="F481" s="12" t="str">
        <f t="shared" si="33"/>
        <v/>
      </c>
      <c r="G481" s="12" t="str">
        <f t="shared" si="34"/>
        <v/>
      </c>
    </row>
    <row r="482" spans="3:7" ht="14.4" x14ac:dyDescent="0.3">
      <c r="C482" s="11" t="str">
        <f t="shared" si="31"/>
        <v/>
      </c>
      <c r="D482" s="11" t="str">
        <f t="shared" si="32"/>
        <v/>
      </c>
      <c r="F482" s="12" t="str">
        <f t="shared" si="33"/>
        <v/>
      </c>
      <c r="G482" s="12" t="str">
        <f t="shared" si="34"/>
        <v/>
      </c>
    </row>
    <row r="483" spans="3:7" ht="14.4" x14ac:dyDescent="0.3">
      <c r="C483" s="11" t="str">
        <f t="shared" si="31"/>
        <v/>
      </c>
      <c r="D483" s="11" t="str">
        <f t="shared" si="32"/>
        <v/>
      </c>
      <c r="F483" s="12" t="str">
        <f t="shared" si="33"/>
        <v/>
      </c>
      <c r="G483" s="12" t="str">
        <f t="shared" si="34"/>
        <v/>
      </c>
    </row>
    <row r="484" spans="3:7" ht="14.4" x14ac:dyDescent="0.3">
      <c r="C484" s="11" t="str">
        <f t="shared" si="31"/>
        <v/>
      </c>
      <c r="D484" s="11" t="str">
        <f t="shared" si="32"/>
        <v/>
      </c>
      <c r="F484" s="12" t="str">
        <f t="shared" si="33"/>
        <v/>
      </c>
      <c r="G484" s="12" t="str">
        <f t="shared" si="34"/>
        <v/>
      </c>
    </row>
    <row r="485" spans="3:7" ht="14.4" x14ac:dyDescent="0.3">
      <c r="C485" s="11" t="str">
        <f t="shared" si="31"/>
        <v/>
      </c>
      <c r="D485" s="11" t="str">
        <f t="shared" si="32"/>
        <v/>
      </c>
      <c r="F485" s="12" t="str">
        <f t="shared" si="33"/>
        <v/>
      </c>
      <c r="G485" s="12" t="str">
        <f t="shared" si="34"/>
        <v/>
      </c>
    </row>
    <row r="486" spans="3:7" ht="14.4" x14ac:dyDescent="0.3">
      <c r="C486" s="11" t="str">
        <f t="shared" si="31"/>
        <v/>
      </c>
      <c r="D486" s="11" t="str">
        <f t="shared" si="32"/>
        <v/>
      </c>
      <c r="F486" s="12" t="str">
        <f t="shared" si="33"/>
        <v/>
      </c>
      <c r="G486" s="12" t="str">
        <f t="shared" si="34"/>
        <v/>
      </c>
    </row>
    <row r="487" spans="3:7" ht="14.4" x14ac:dyDescent="0.3">
      <c r="C487" s="11" t="str">
        <f t="shared" si="31"/>
        <v/>
      </c>
      <c r="D487" s="11" t="str">
        <f t="shared" si="32"/>
        <v/>
      </c>
      <c r="F487" s="12" t="str">
        <f t="shared" si="33"/>
        <v/>
      </c>
      <c r="G487" s="12" t="str">
        <f t="shared" si="34"/>
        <v/>
      </c>
    </row>
    <row r="488" spans="3:7" ht="14.4" x14ac:dyDescent="0.3">
      <c r="C488" s="11" t="str">
        <f t="shared" si="31"/>
        <v/>
      </c>
      <c r="D488" s="11" t="str">
        <f t="shared" si="32"/>
        <v/>
      </c>
      <c r="F488" s="12" t="str">
        <f t="shared" si="33"/>
        <v/>
      </c>
      <c r="G488" s="12" t="str">
        <f t="shared" si="34"/>
        <v/>
      </c>
    </row>
    <row r="489" spans="3:7" ht="14.4" x14ac:dyDescent="0.3">
      <c r="C489" s="11" t="str">
        <f t="shared" si="31"/>
        <v/>
      </c>
      <c r="D489" s="11" t="str">
        <f t="shared" si="32"/>
        <v/>
      </c>
      <c r="F489" s="12" t="str">
        <f t="shared" si="33"/>
        <v/>
      </c>
      <c r="G489" s="12" t="str">
        <f t="shared" si="34"/>
        <v/>
      </c>
    </row>
    <row r="490" spans="3:7" ht="14.4" x14ac:dyDescent="0.3">
      <c r="C490" s="11" t="str">
        <f t="shared" ref="C490:C553" si="35">IF(ISBLANK(B490),"",IFERROR(VLOOKUP(B490, RANKINGS, 2, FALSE),""))</f>
        <v/>
      </c>
      <c r="D490" s="11" t="str">
        <f t="shared" si="32"/>
        <v/>
      </c>
      <c r="F490" s="12" t="str">
        <f t="shared" si="33"/>
        <v/>
      </c>
      <c r="G490" s="12" t="str">
        <f t="shared" si="34"/>
        <v/>
      </c>
    </row>
    <row r="491" spans="3:7" ht="14.4" x14ac:dyDescent="0.3">
      <c r="C491" s="11" t="str">
        <f t="shared" si="35"/>
        <v/>
      </c>
      <c r="D491" s="11" t="str">
        <f t="shared" si="32"/>
        <v/>
      </c>
      <c r="F491" s="12" t="str">
        <f t="shared" si="33"/>
        <v/>
      </c>
      <c r="G491" s="12" t="str">
        <f t="shared" si="34"/>
        <v/>
      </c>
    </row>
    <row r="492" spans="3:7" ht="14.4" x14ac:dyDescent="0.3">
      <c r="C492" s="11" t="str">
        <f t="shared" si="35"/>
        <v/>
      </c>
      <c r="D492" s="11" t="str">
        <f t="shared" si="32"/>
        <v/>
      </c>
      <c r="F492" s="12" t="str">
        <f t="shared" si="33"/>
        <v/>
      </c>
      <c r="G492" s="12" t="str">
        <f t="shared" si="34"/>
        <v/>
      </c>
    </row>
    <row r="493" spans="3:7" ht="14.4" x14ac:dyDescent="0.3">
      <c r="C493" s="11" t="str">
        <f t="shared" si="35"/>
        <v/>
      </c>
      <c r="D493" s="11" t="str">
        <f t="shared" si="32"/>
        <v/>
      </c>
      <c r="F493" s="12" t="str">
        <f t="shared" si="33"/>
        <v/>
      </c>
      <c r="G493" s="12" t="str">
        <f t="shared" si="34"/>
        <v/>
      </c>
    </row>
    <row r="494" spans="3:7" ht="14.4" x14ac:dyDescent="0.3">
      <c r="C494" s="11" t="str">
        <f t="shared" si="35"/>
        <v/>
      </c>
      <c r="D494" s="11" t="str">
        <f t="shared" si="32"/>
        <v/>
      </c>
      <c r="F494" s="12" t="str">
        <f t="shared" si="33"/>
        <v/>
      </c>
      <c r="G494" s="12" t="str">
        <f t="shared" si="34"/>
        <v/>
      </c>
    </row>
    <row r="495" spans="3:7" ht="14.4" x14ac:dyDescent="0.3">
      <c r="C495" s="11" t="str">
        <f t="shared" si="35"/>
        <v/>
      </c>
      <c r="D495" s="11" t="str">
        <f t="shared" si="32"/>
        <v/>
      </c>
      <c r="F495" s="12" t="str">
        <f t="shared" si="33"/>
        <v/>
      </c>
      <c r="G495" s="12" t="str">
        <f t="shared" si="34"/>
        <v/>
      </c>
    </row>
    <row r="496" spans="3:7" ht="14.4" x14ac:dyDescent="0.3">
      <c r="C496" s="11" t="str">
        <f t="shared" si="35"/>
        <v/>
      </c>
      <c r="D496" s="11" t="str">
        <f t="shared" si="32"/>
        <v/>
      </c>
      <c r="F496" s="12" t="str">
        <f t="shared" si="33"/>
        <v/>
      </c>
      <c r="G496" s="12" t="str">
        <f t="shared" si="34"/>
        <v/>
      </c>
    </row>
    <row r="497" spans="3:7" ht="14.4" x14ac:dyDescent="0.3">
      <c r="C497" s="11" t="str">
        <f t="shared" si="35"/>
        <v/>
      </c>
      <c r="D497" s="11" t="str">
        <f t="shared" si="32"/>
        <v/>
      </c>
      <c r="F497" s="12" t="str">
        <f t="shared" si="33"/>
        <v/>
      </c>
      <c r="G497" s="12" t="str">
        <f t="shared" si="34"/>
        <v/>
      </c>
    </row>
    <row r="498" spans="3:7" ht="14.4" x14ac:dyDescent="0.3">
      <c r="C498" s="11" t="str">
        <f t="shared" si="35"/>
        <v/>
      </c>
      <c r="D498" s="11" t="str">
        <f t="shared" si="32"/>
        <v/>
      </c>
      <c r="F498" s="12" t="str">
        <f t="shared" si="33"/>
        <v/>
      </c>
      <c r="G498" s="12" t="str">
        <f t="shared" si="34"/>
        <v/>
      </c>
    </row>
    <row r="499" spans="3:7" ht="14.4" x14ac:dyDescent="0.3">
      <c r="C499" s="11" t="str">
        <f t="shared" si="35"/>
        <v/>
      </c>
      <c r="D499" s="11" t="str">
        <f t="shared" si="32"/>
        <v/>
      </c>
      <c r="F499" s="12" t="str">
        <f t="shared" si="33"/>
        <v/>
      </c>
      <c r="G499" s="12" t="str">
        <f t="shared" si="34"/>
        <v/>
      </c>
    </row>
    <row r="500" spans="3:7" ht="14.4" x14ac:dyDescent="0.3">
      <c r="C500" s="11" t="str">
        <f t="shared" si="35"/>
        <v/>
      </c>
      <c r="D500" s="11" t="str">
        <f t="shared" si="32"/>
        <v/>
      </c>
      <c r="F500" s="12" t="str">
        <f t="shared" si="33"/>
        <v/>
      </c>
      <c r="G500" s="12" t="str">
        <f t="shared" si="34"/>
        <v/>
      </c>
    </row>
    <row r="501" spans="3:7" ht="14.4" x14ac:dyDescent="0.3">
      <c r="C501" s="11" t="str">
        <f t="shared" si="35"/>
        <v/>
      </c>
      <c r="D501" s="11" t="str">
        <f t="shared" si="32"/>
        <v/>
      </c>
      <c r="F501" s="12" t="str">
        <f t="shared" si="33"/>
        <v/>
      </c>
      <c r="G501" s="12" t="str">
        <f t="shared" si="34"/>
        <v/>
      </c>
    </row>
    <row r="502" spans="3:7" ht="14.4" x14ac:dyDescent="0.3">
      <c r="C502" s="11" t="str">
        <f t="shared" si="35"/>
        <v/>
      </c>
      <c r="D502" s="11" t="str">
        <f t="shared" si="32"/>
        <v/>
      </c>
      <c r="F502" s="12" t="str">
        <f t="shared" si="33"/>
        <v/>
      </c>
      <c r="G502" s="12" t="str">
        <f t="shared" si="34"/>
        <v/>
      </c>
    </row>
    <row r="503" spans="3:7" ht="14.4" x14ac:dyDescent="0.3">
      <c r="C503" s="11" t="str">
        <f t="shared" si="35"/>
        <v/>
      </c>
      <c r="D503" s="11" t="str">
        <f t="shared" si="32"/>
        <v/>
      </c>
      <c r="F503" s="12" t="str">
        <f t="shared" si="33"/>
        <v/>
      </c>
      <c r="G503" s="12" t="str">
        <f t="shared" si="34"/>
        <v/>
      </c>
    </row>
    <row r="504" spans="3:7" ht="14.4" x14ac:dyDescent="0.3">
      <c r="C504" s="11" t="str">
        <f t="shared" si="35"/>
        <v/>
      </c>
      <c r="D504" s="11" t="str">
        <f t="shared" si="32"/>
        <v/>
      </c>
      <c r="F504" s="12" t="str">
        <f t="shared" si="33"/>
        <v/>
      </c>
      <c r="G504" s="12" t="str">
        <f t="shared" si="34"/>
        <v/>
      </c>
    </row>
    <row r="505" spans="3:7" ht="14.4" x14ac:dyDescent="0.3">
      <c r="C505" s="11" t="str">
        <f t="shared" si="35"/>
        <v/>
      </c>
      <c r="D505" s="11" t="str">
        <f t="shared" si="32"/>
        <v/>
      </c>
      <c r="F505" s="12" t="str">
        <f t="shared" si="33"/>
        <v/>
      </c>
      <c r="G505" s="12" t="str">
        <f t="shared" si="34"/>
        <v/>
      </c>
    </row>
    <row r="506" spans="3:7" ht="14.4" x14ac:dyDescent="0.3">
      <c r="C506" s="11" t="str">
        <f t="shared" si="35"/>
        <v/>
      </c>
      <c r="D506" s="11" t="str">
        <f t="shared" si="32"/>
        <v/>
      </c>
      <c r="F506" s="12" t="str">
        <f t="shared" si="33"/>
        <v/>
      </c>
      <c r="G506" s="12" t="str">
        <f t="shared" si="34"/>
        <v/>
      </c>
    </row>
    <row r="507" spans="3:7" ht="14.4" x14ac:dyDescent="0.3">
      <c r="C507" s="11" t="str">
        <f t="shared" si="35"/>
        <v/>
      </c>
      <c r="D507" s="11" t="str">
        <f t="shared" si="32"/>
        <v/>
      </c>
      <c r="F507" s="12" t="str">
        <f t="shared" si="33"/>
        <v/>
      </c>
      <c r="G507" s="12" t="str">
        <f t="shared" si="34"/>
        <v/>
      </c>
    </row>
    <row r="508" spans="3:7" ht="14.4" x14ac:dyDescent="0.3">
      <c r="C508" s="11" t="str">
        <f t="shared" si="35"/>
        <v/>
      </c>
      <c r="D508" s="11" t="str">
        <f t="shared" si="32"/>
        <v/>
      </c>
      <c r="F508" s="12" t="str">
        <f t="shared" si="33"/>
        <v/>
      </c>
      <c r="G508" s="12" t="str">
        <f t="shared" si="34"/>
        <v/>
      </c>
    </row>
    <row r="509" spans="3:7" ht="14.4" x14ac:dyDescent="0.3">
      <c r="C509" s="11" t="str">
        <f t="shared" si="35"/>
        <v/>
      </c>
      <c r="D509" s="11" t="str">
        <f t="shared" si="32"/>
        <v/>
      </c>
      <c r="F509" s="12" t="str">
        <f t="shared" si="33"/>
        <v/>
      </c>
      <c r="G509" s="12" t="str">
        <f t="shared" si="34"/>
        <v/>
      </c>
    </row>
    <row r="510" spans="3:7" ht="14.4" x14ac:dyDescent="0.3">
      <c r="C510" s="11" t="str">
        <f t="shared" si="35"/>
        <v/>
      </c>
      <c r="D510" s="11" t="str">
        <f t="shared" si="32"/>
        <v/>
      </c>
      <c r="F510" s="12" t="str">
        <f t="shared" si="33"/>
        <v/>
      </c>
      <c r="G510" s="12" t="str">
        <f t="shared" si="34"/>
        <v/>
      </c>
    </row>
    <row r="511" spans="3:7" ht="14.4" x14ac:dyDescent="0.3">
      <c r="C511" s="11" t="str">
        <f t="shared" si="35"/>
        <v/>
      </c>
      <c r="D511" s="11" t="str">
        <f t="shared" si="32"/>
        <v/>
      </c>
      <c r="F511" s="12" t="str">
        <f t="shared" si="33"/>
        <v/>
      </c>
      <c r="G511" s="12" t="str">
        <f t="shared" si="34"/>
        <v/>
      </c>
    </row>
    <row r="512" spans="3:7" ht="14.4" x14ac:dyDescent="0.3">
      <c r="C512" s="11" t="str">
        <f t="shared" si="35"/>
        <v/>
      </c>
      <c r="D512" s="11" t="str">
        <f t="shared" si="32"/>
        <v/>
      </c>
      <c r="F512" s="12" t="str">
        <f t="shared" si="33"/>
        <v/>
      </c>
      <c r="G512" s="12" t="str">
        <f t="shared" si="34"/>
        <v/>
      </c>
    </row>
    <row r="513" spans="3:7" ht="14.4" x14ac:dyDescent="0.3">
      <c r="C513" s="11" t="str">
        <f t="shared" si="35"/>
        <v/>
      </c>
      <c r="D513" s="11" t="str">
        <f t="shared" si="32"/>
        <v/>
      </c>
      <c r="F513" s="12" t="str">
        <f t="shared" si="33"/>
        <v/>
      </c>
      <c r="G513" s="12" t="str">
        <f t="shared" si="34"/>
        <v/>
      </c>
    </row>
    <row r="514" spans="3:7" ht="14.4" x14ac:dyDescent="0.3">
      <c r="C514" s="11" t="str">
        <f t="shared" si="35"/>
        <v/>
      </c>
      <c r="D514" s="11" t="str">
        <f t="shared" ref="D514:D577" si="36">IF(ISBLANK(B514),"",IFERROR(VLOOKUP(B514, RANKINGS, 3, FALSE),0))</f>
        <v/>
      </c>
      <c r="F514" s="12" t="str">
        <f t="shared" ref="F514:F577" si="37">IF(ISBLANK(E514),"",IFERROR(VLOOKUP(E514, RANKINGS, 2, FALSE),""))</f>
        <v/>
      </c>
      <c r="G514" s="12" t="str">
        <f t="shared" ref="G514:G577" si="38">IF(ISBLANK(E514),"",IFERROR(VLOOKUP(E514, RANKINGS, 3, FALSE),0))</f>
        <v/>
      </c>
    </row>
    <row r="515" spans="3:7" ht="14.4" x14ac:dyDescent="0.3">
      <c r="C515" s="11" t="str">
        <f t="shared" si="35"/>
        <v/>
      </c>
      <c r="D515" s="11" t="str">
        <f t="shared" si="36"/>
        <v/>
      </c>
      <c r="F515" s="12" t="str">
        <f t="shared" si="37"/>
        <v/>
      </c>
      <c r="G515" s="12" t="str">
        <f t="shared" si="38"/>
        <v/>
      </c>
    </row>
    <row r="516" spans="3:7" ht="14.4" x14ac:dyDescent="0.3">
      <c r="C516" s="11" t="str">
        <f t="shared" si="35"/>
        <v/>
      </c>
      <c r="D516" s="11" t="str">
        <f t="shared" si="36"/>
        <v/>
      </c>
      <c r="F516" s="12" t="str">
        <f t="shared" si="37"/>
        <v/>
      </c>
      <c r="G516" s="12" t="str">
        <f t="shared" si="38"/>
        <v/>
      </c>
    </row>
    <row r="517" spans="3:7" ht="14.4" x14ac:dyDescent="0.3">
      <c r="C517" s="11" t="str">
        <f t="shared" si="35"/>
        <v/>
      </c>
      <c r="D517" s="11" t="str">
        <f t="shared" si="36"/>
        <v/>
      </c>
      <c r="F517" s="12" t="str">
        <f t="shared" si="37"/>
        <v/>
      </c>
      <c r="G517" s="12" t="str">
        <f t="shared" si="38"/>
        <v/>
      </c>
    </row>
    <row r="518" spans="3:7" ht="14.4" x14ac:dyDescent="0.3">
      <c r="C518" s="11" t="str">
        <f t="shared" si="35"/>
        <v/>
      </c>
      <c r="D518" s="11" t="str">
        <f t="shared" si="36"/>
        <v/>
      </c>
      <c r="F518" s="12" t="str">
        <f t="shared" si="37"/>
        <v/>
      </c>
      <c r="G518" s="12" t="str">
        <f t="shared" si="38"/>
        <v/>
      </c>
    </row>
    <row r="519" spans="3:7" ht="14.4" x14ac:dyDescent="0.3">
      <c r="C519" s="11" t="str">
        <f t="shared" si="35"/>
        <v/>
      </c>
      <c r="D519" s="11" t="str">
        <f t="shared" si="36"/>
        <v/>
      </c>
      <c r="F519" s="12" t="str">
        <f t="shared" si="37"/>
        <v/>
      </c>
      <c r="G519" s="12" t="str">
        <f t="shared" si="38"/>
        <v/>
      </c>
    </row>
    <row r="520" spans="3:7" ht="14.4" x14ac:dyDescent="0.3">
      <c r="C520" s="11" t="str">
        <f t="shared" si="35"/>
        <v/>
      </c>
      <c r="D520" s="11" t="str">
        <f t="shared" si="36"/>
        <v/>
      </c>
      <c r="F520" s="12" t="str">
        <f t="shared" si="37"/>
        <v/>
      </c>
      <c r="G520" s="12" t="str">
        <f t="shared" si="38"/>
        <v/>
      </c>
    </row>
    <row r="521" spans="3:7" ht="14.4" x14ac:dyDescent="0.3">
      <c r="C521" s="11" t="str">
        <f t="shared" si="35"/>
        <v/>
      </c>
      <c r="D521" s="11" t="str">
        <f t="shared" si="36"/>
        <v/>
      </c>
      <c r="F521" s="12" t="str">
        <f t="shared" si="37"/>
        <v/>
      </c>
      <c r="G521" s="12" t="str">
        <f t="shared" si="38"/>
        <v/>
      </c>
    </row>
    <row r="522" spans="3:7" ht="14.4" x14ac:dyDescent="0.3">
      <c r="C522" s="11" t="str">
        <f t="shared" si="35"/>
        <v/>
      </c>
      <c r="D522" s="11" t="str">
        <f t="shared" si="36"/>
        <v/>
      </c>
      <c r="F522" s="12" t="str">
        <f t="shared" si="37"/>
        <v/>
      </c>
      <c r="G522" s="12" t="str">
        <f t="shared" si="38"/>
        <v/>
      </c>
    </row>
    <row r="523" spans="3:7" ht="14.4" x14ac:dyDescent="0.3">
      <c r="C523" s="11" t="str">
        <f t="shared" si="35"/>
        <v/>
      </c>
      <c r="D523" s="11" t="str">
        <f t="shared" si="36"/>
        <v/>
      </c>
      <c r="F523" s="12" t="str">
        <f t="shared" si="37"/>
        <v/>
      </c>
      <c r="G523" s="12" t="str">
        <f t="shared" si="38"/>
        <v/>
      </c>
    </row>
    <row r="524" spans="3:7" ht="14.4" x14ac:dyDescent="0.3">
      <c r="C524" s="11" t="str">
        <f t="shared" si="35"/>
        <v/>
      </c>
      <c r="D524" s="11" t="str">
        <f t="shared" si="36"/>
        <v/>
      </c>
      <c r="F524" s="12" t="str">
        <f t="shared" si="37"/>
        <v/>
      </c>
      <c r="G524" s="12" t="str">
        <f t="shared" si="38"/>
        <v/>
      </c>
    </row>
    <row r="525" spans="3:7" ht="14.4" x14ac:dyDescent="0.3">
      <c r="C525" s="11" t="str">
        <f t="shared" si="35"/>
        <v/>
      </c>
      <c r="D525" s="11" t="str">
        <f t="shared" si="36"/>
        <v/>
      </c>
      <c r="F525" s="12" t="str">
        <f t="shared" si="37"/>
        <v/>
      </c>
      <c r="G525" s="12" t="str">
        <f t="shared" si="38"/>
        <v/>
      </c>
    </row>
    <row r="526" spans="3:7" ht="14.4" x14ac:dyDescent="0.3">
      <c r="C526" s="11" t="str">
        <f t="shared" si="35"/>
        <v/>
      </c>
      <c r="D526" s="11" t="str">
        <f t="shared" si="36"/>
        <v/>
      </c>
      <c r="F526" s="12" t="str">
        <f t="shared" si="37"/>
        <v/>
      </c>
      <c r="G526" s="12" t="str">
        <f t="shared" si="38"/>
        <v/>
      </c>
    </row>
    <row r="527" spans="3:7" ht="14.4" x14ac:dyDescent="0.3">
      <c r="C527" s="11" t="str">
        <f t="shared" si="35"/>
        <v/>
      </c>
      <c r="D527" s="11" t="str">
        <f t="shared" si="36"/>
        <v/>
      </c>
      <c r="F527" s="12" t="str">
        <f t="shared" si="37"/>
        <v/>
      </c>
      <c r="G527" s="12" t="str">
        <f t="shared" si="38"/>
        <v/>
      </c>
    </row>
    <row r="528" spans="3:7" ht="14.4" x14ac:dyDescent="0.3">
      <c r="C528" s="11" t="str">
        <f t="shared" si="35"/>
        <v/>
      </c>
      <c r="D528" s="11" t="str">
        <f t="shared" si="36"/>
        <v/>
      </c>
      <c r="F528" s="12" t="str">
        <f t="shared" si="37"/>
        <v/>
      </c>
      <c r="G528" s="12" t="str">
        <f t="shared" si="38"/>
        <v/>
      </c>
    </row>
    <row r="529" spans="3:7" ht="14.4" x14ac:dyDescent="0.3">
      <c r="C529" s="11" t="str">
        <f t="shared" si="35"/>
        <v/>
      </c>
      <c r="D529" s="11" t="str">
        <f t="shared" si="36"/>
        <v/>
      </c>
      <c r="F529" s="12" t="str">
        <f t="shared" si="37"/>
        <v/>
      </c>
      <c r="G529" s="12" t="str">
        <f t="shared" si="38"/>
        <v/>
      </c>
    </row>
    <row r="530" spans="3:7" ht="14.4" x14ac:dyDescent="0.3">
      <c r="C530" s="11" t="str">
        <f t="shared" si="35"/>
        <v/>
      </c>
      <c r="D530" s="11" t="str">
        <f t="shared" si="36"/>
        <v/>
      </c>
      <c r="F530" s="12" t="str">
        <f t="shared" si="37"/>
        <v/>
      </c>
      <c r="G530" s="12" t="str">
        <f t="shared" si="38"/>
        <v/>
      </c>
    </row>
    <row r="531" spans="3:7" ht="14.4" x14ac:dyDescent="0.3">
      <c r="C531" s="11" t="str">
        <f t="shared" si="35"/>
        <v/>
      </c>
      <c r="D531" s="11" t="str">
        <f t="shared" si="36"/>
        <v/>
      </c>
      <c r="F531" s="12" t="str">
        <f t="shared" si="37"/>
        <v/>
      </c>
      <c r="G531" s="12" t="str">
        <f t="shared" si="38"/>
        <v/>
      </c>
    </row>
    <row r="532" spans="3:7" ht="14.4" x14ac:dyDescent="0.3">
      <c r="C532" s="11" t="str">
        <f t="shared" si="35"/>
        <v/>
      </c>
      <c r="D532" s="11" t="str">
        <f t="shared" si="36"/>
        <v/>
      </c>
      <c r="F532" s="12" t="str">
        <f t="shared" si="37"/>
        <v/>
      </c>
      <c r="G532" s="12" t="str">
        <f t="shared" si="38"/>
        <v/>
      </c>
    </row>
    <row r="533" spans="3:7" ht="14.4" x14ac:dyDescent="0.3">
      <c r="C533" s="11" t="str">
        <f t="shared" si="35"/>
        <v/>
      </c>
      <c r="D533" s="11" t="str">
        <f t="shared" si="36"/>
        <v/>
      </c>
      <c r="F533" s="12" t="str">
        <f t="shared" si="37"/>
        <v/>
      </c>
      <c r="G533" s="12" t="str">
        <f t="shared" si="38"/>
        <v/>
      </c>
    </row>
    <row r="534" spans="3:7" ht="14.4" x14ac:dyDescent="0.3">
      <c r="C534" s="11" t="str">
        <f t="shared" si="35"/>
        <v/>
      </c>
      <c r="D534" s="11" t="str">
        <f t="shared" si="36"/>
        <v/>
      </c>
      <c r="F534" s="12" t="str">
        <f t="shared" si="37"/>
        <v/>
      </c>
      <c r="G534" s="12" t="str">
        <f t="shared" si="38"/>
        <v/>
      </c>
    </row>
    <row r="535" spans="3:7" ht="14.4" x14ac:dyDescent="0.3">
      <c r="C535" s="11" t="str">
        <f t="shared" si="35"/>
        <v/>
      </c>
      <c r="D535" s="11" t="str">
        <f t="shared" si="36"/>
        <v/>
      </c>
      <c r="F535" s="12" t="str">
        <f t="shared" si="37"/>
        <v/>
      </c>
      <c r="G535" s="12" t="str">
        <f t="shared" si="38"/>
        <v/>
      </c>
    </row>
    <row r="536" spans="3:7" ht="14.4" x14ac:dyDescent="0.3">
      <c r="C536" s="11" t="str">
        <f t="shared" si="35"/>
        <v/>
      </c>
      <c r="D536" s="11" t="str">
        <f t="shared" si="36"/>
        <v/>
      </c>
      <c r="F536" s="12" t="str">
        <f t="shared" si="37"/>
        <v/>
      </c>
      <c r="G536" s="12" t="str">
        <f t="shared" si="38"/>
        <v/>
      </c>
    </row>
    <row r="537" spans="3:7" ht="14.4" x14ac:dyDescent="0.3">
      <c r="C537" s="11" t="str">
        <f t="shared" si="35"/>
        <v/>
      </c>
      <c r="D537" s="11" t="str">
        <f t="shared" si="36"/>
        <v/>
      </c>
      <c r="F537" s="12" t="str">
        <f t="shared" si="37"/>
        <v/>
      </c>
      <c r="G537" s="12" t="str">
        <f t="shared" si="38"/>
        <v/>
      </c>
    </row>
    <row r="538" spans="3:7" ht="14.4" x14ac:dyDescent="0.3">
      <c r="C538" s="11" t="str">
        <f t="shared" si="35"/>
        <v/>
      </c>
      <c r="D538" s="11" t="str">
        <f t="shared" si="36"/>
        <v/>
      </c>
      <c r="F538" s="12" t="str">
        <f t="shared" si="37"/>
        <v/>
      </c>
      <c r="G538" s="12" t="str">
        <f t="shared" si="38"/>
        <v/>
      </c>
    </row>
    <row r="539" spans="3:7" ht="14.4" x14ac:dyDescent="0.3">
      <c r="C539" s="11" t="str">
        <f t="shared" si="35"/>
        <v/>
      </c>
      <c r="D539" s="11" t="str">
        <f t="shared" si="36"/>
        <v/>
      </c>
      <c r="F539" s="12" t="str">
        <f t="shared" si="37"/>
        <v/>
      </c>
      <c r="G539" s="12" t="str">
        <f t="shared" si="38"/>
        <v/>
      </c>
    </row>
    <row r="540" spans="3:7" ht="14.4" x14ac:dyDescent="0.3">
      <c r="C540" s="11" t="str">
        <f t="shared" si="35"/>
        <v/>
      </c>
      <c r="D540" s="11" t="str">
        <f t="shared" si="36"/>
        <v/>
      </c>
      <c r="F540" s="12" t="str">
        <f t="shared" si="37"/>
        <v/>
      </c>
      <c r="G540" s="12" t="str">
        <f t="shared" si="38"/>
        <v/>
      </c>
    </row>
    <row r="541" spans="3:7" ht="14.4" x14ac:dyDescent="0.3">
      <c r="C541" s="11" t="str">
        <f t="shared" si="35"/>
        <v/>
      </c>
      <c r="D541" s="11" t="str">
        <f t="shared" si="36"/>
        <v/>
      </c>
      <c r="F541" s="12" t="str">
        <f t="shared" si="37"/>
        <v/>
      </c>
      <c r="G541" s="12" t="str">
        <f t="shared" si="38"/>
        <v/>
      </c>
    </row>
    <row r="542" spans="3:7" ht="14.4" x14ac:dyDescent="0.3">
      <c r="C542" s="11" t="str">
        <f t="shared" si="35"/>
        <v/>
      </c>
      <c r="D542" s="11" t="str">
        <f t="shared" si="36"/>
        <v/>
      </c>
      <c r="F542" s="12" t="str">
        <f t="shared" si="37"/>
        <v/>
      </c>
      <c r="G542" s="12" t="str">
        <f t="shared" si="38"/>
        <v/>
      </c>
    </row>
    <row r="543" spans="3:7" ht="14.4" x14ac:dyDescent="0.3">
      <c r="C543" s="11" t="str">
        <f t="shared" si="35"/>
        <v/>
      </c>
      <c r="D543" s="11" t="str">
        <f t="shared" si="36"/>
        <v/>
      </c>
      <c r="F543" s="12" t="str">
        <f t="shared" si="37"/>
        <v/>
      </c>
      <c r="G543" s="12" t="str">
        <f t="shared" si="38"/>
        <v/>
      </c>
    </row>
    <row r="544" spans="3:7" ht="14.4" x14ac:dyDescent="0.3">
      <c r="C544" s="11" t="str">
        <f t="shared" si="35"/>
        <v/>
      </c>
      <c r="D544" s="11" t="str">
        <f t="shared" si="36"/>
        <v/>
      </c>
      <c r="F544" s="12" t="str">
        <f t="shared" si="37"/>
        <v/>
      </c>
      <c r="G544" s="12" t="str">
        <f t="shared" si="38"/>
        <v/>
      </c>
    </row>
    <row r="545" spans="3:7" ht="14.4" x14ac:dyDescent="0.3">
      <c r="C545" s="11" t="str">
        <f t="shared" si="35"/>
        <v/>
      </c>
      <c r="D545" s="11" t="str">
        <f t="shared" si="36"/>
        <v/>
      </c>
      <c r="F545" s="12" t="str">
        <f t="shared" si="37"/>
        <v/>
      </c>
      <c r="G545" s="12" t="str">
        <f t="shared" si="38"/>
        <v/>
      </c>
    </row>
    <row r="546" spans="3:7" ht="14.4" x14ac:dyDescent="0.3">
      <c r="C546" s="11" t="str">
        <f t="shared" si="35"/>
        <v/>
      </c>
      <c r="D546" s="11" t="str">
        <f t="shared" si="36"/>
        <v/>
      </c>
      <c r="F546" s="12" t="str">
        <f t="shared" si="37"/>
        <v/>
      </c>
      <c r="G546" s="12" t="str">
        <f t="shared" si="38"/>
        <v/>
      </c>
    </row>
    <row r="547" spans="3:7" ht="14.4" x14ac:dyDescent="0.3">
      <c r="C547" s="11" t="str">
        <f t="shared" si="35"/>
        <v/>
      </c>
      <c r="D547" s="11" t="str">
        <f t="shared" si="36"/>
        <v/>
      </c>
      <c r="F547" s="12" t="str">
        <f t="shared" si="37"/>
        <v/>
      </c>
      <c r="G547" s="12" t="str">
        <f t="shared" si="38"/>
        <v/>
      </c>
    </row>
    <row r="548" spans="3:7" ht="14.4" x14ac:dyDescent="0.3">
      <c r="C548" s="11" t="str">
        <f t="shared" si="35"/>
        <v/>
      </c>
      <c r="D548" s="11" t="str">
        <f t="shared" si="36"/>
        <v/>
      </c>
      <c r="F548" s="12" t="str">
        <f t="shared" si="37"/>
        <v/>
      </c>
      <c r="G548" s="12" t="str">
        <f t="shared" si="38"/>
        <v/>
      </c>
    </row>
    <row r="549" spans="3:7" ht="14.4" x14ac:dyDescent="0.3">
      <c r="C549" s="11" t="str">
        <f t="shared" si="35"/>
        <v/>
      </c>
      <c r="D549" s="11" t="str">
        <f t="shared" si="36"/>
        <v/>
      </c>
      <c r="F549" s="12" t="str">
        <f t="shared" si="37"/>
        <v/>
      </c>
      <c r="G549" s="12" t="str">
        <f t="shared" si="38"/>
        <v/>
      </c>
    </row>
    <row r="550" spans="3:7" ht="14.4" x14ac:dyDescent="0.3">
      <c r="C550" s="11" t="str">
        <f t="shared" si="35"/>
        <v/>
      </c>
      <c r="D550" s="11" t="str">
        <f t="shared" si="36"/>
        <v/>
      </c>
      <c r="F550" s="12" t="str">
        <f t="shared" si="37"/>
        <v/>
      </c>
      <c r="G550" s="12" t="str">
        <f t="shared" si="38"/>
        <v/>
      </c>
    </row>
    <row r="551" spans="3:7" ht="14.4" x14ac:dyDescent="0.3">
      <c r="C551" s="11" t="str">
        <f t="shared" si="35"/>
        <v/>
      </c>
      <c r="D551" s="11" t="str">
        <f t="shared" si="36"/>
        <v/>
      </c>
      <c r="F551" s="12" t="str">
        <f t="shared" si="37"/>
        <v/>
      </c>
      <c r="G551" s="12" t="str">
        <f t="shared" si="38"/>
        <v/>
      </c>
    </row>
    <row r="552" spans="3:7" ht="14.4" x14ac:dyDescent="0.3">
      <c r="C552" s="11" t="str">
        <f t="shared" si="35"/>
        <v/>
      </c>
      <c r="D552" s="11" t="str">
        <f t="shared" si="36"/>
        <v/>
      </c>
      <c r="F552" s="12" t="str">
        <f t="shared" si="37"/>
        <v/>
      </c>
      <c r="G552" s="12" t="str">
        <f t="shared" si="38"/>
        <v/>
      </c>
    </row>
    <row r="553" spans="3:7" ht="14.4" x14ac:dyDescent="0.3">
      <c r="C553" s="11" t="str">
        <f t="shared" si="35"/>
        <v/>
      </c>
      <c r="D553" s="11" t="str">
        <f t="shared" si="36"/>
        <v/>
      </c>
      <c r="F553" s="12" t="str">
        <f t="shared" si="37"/>
        <v/>
      </c>
      <c r="G553" s="12" t="str">
        <f t="shared" si="38"/>
        <v/>
      </c>
    </row>
    <row r="554" spans="3:7" ht="14.4" x14ac:dyDescent="0.3">
      <c r="C554" s="11" t="str">
        <f t="shared" ref="C554:C617" si="39">IF(ISBLANK(B554),"",IFERROR(VLOOKUP(B554, RANKINGS, 2, FALSE),""))</f>
        <v/>
      </c>
      <c r="D554" s="11" t="str">
        <f t="shared" si="36"/>
        <v/>
      </c>
      <c r="F554" s="12" t="str">
        <f t="shared" si="37"/>
        <v/>
      </c>
      <c r="G554" s="12" t="str">
        <f t="shared" si="38"/>
        <v/>
      </c>
    </row>
    <row r="555" spans="3:7" ht="14.4" x14ac:dyDescent="0.3">
      <c r="C555" s="11" t="str">
        <f t="shared" si="39"/>
        <v/>
      </c>
      <c r="D555" s="11" t="str">
        <f t="shared" si="36"/>
        <v/>
      </c>
      <c r="F555" s="12" t="str">
        <f t="shared" si="37"/>
        <v/>
      </c>
      <c r="G555" s="12" t="str">
        <f t="shared" si="38"/>
        <v/>
      </c>
    </row>
    <row r="556" spans="3:7" ht="14.4" x14ac:dyDescent="0.3">
      <c r="C556" s="11" t="str">
        <f t="shared" si="39"/>
        <v/>
      </c>
      <c r="D556" s="11" t="str">
        <f t="shared" si="36"/>
        <v/>
      </c>
      <c r="F556" s="12" t="str">
        <f t="shared" si="37"/>
        <v/>
      </c>
      <c r="G556" s="12" t="str">
        <f t="shared" si="38"/>
        <v/>
      </c>
    </row>
    <row r="557" spans="3:7" ht="14.4" x14ac:dyDescent="0.3">
      <c r="C557" s="11" t="str">
        <f t="shared" si="39"/>
        <v/>
      </c>
      <c r="D557" s="11" t="str">
        <f t="shared" si="36"/>
        <v/>
      </c>
      <c r="F557" s="12" t="str">
        <f t="shared" si="37"/>
        <v/>
      </c>
      <c r="G557" s="12" t="str">
        <f t="shared" si="38"/>
        <v/>
      </c>
    </row>
    <row r="558" spans="3:7" ht="14.4" x14ac:dyDescent="0.3">
      <c r="C558" s="11" t="str">
        <f t="shared" si="39"/>
        <v/>
      </c>
      <c r="D558" s="11" t="str">
        <f t="shared" si="36"/>
        <v/>
      </c>
      <c r="F558" s="12" t="str">
        <f t="shared" si="37"/>
        <v/>
      </c>
      <c r="G558" s="12" t="str">
        <f t="shared" si="38"/>
        <v/>
      </c>
    </row>
    <row r="559" spans="3:7" ht="14.4" x14ac:dyDescent="0.3">
      <c r="C559" s="11" t="str">
        <f t="shared" si="39"/>
        <v/>
      </c>
      <c r="D559" s="11" t="str">
        <f t="shared" si="36"/>
        <v/>
      </c>
      <c r="F559" s="12" t="str">
        <f t="shared" si="37"/>
        <v/>
      </c>
      <c r="G559" s="12" t="str">
        <f t="shared" si="38"/>
        <v/>
      </c>
    </row>
    <row r="560" spans="3:7" ht="14.4" x14ac:dyDescent="0.3">
      <c r="C560" s="11" t="str">
        <f t="shared" si="39"/>
        <v/>
      </c>
      <c r="D560" s="11" t="str">
        <f t="shared" si="36"/>
        <v/>
      </c>
      <c r="F560" s="12" t="str">
        <f t="shared" si="37"/>
        <v/>
      </c>
      <c r="G560" s="12" t="str">
        <f t="shared" si="38"/>
        <v/>
      </c>
    </row>
    <row r="561" spans="3:7" ht="14.4" x14ac:dyDescent="0.3">
      <c r="C561" s="11" t="str">
        <f t="shared" si="39"/>
        <v/>
      </c>
      <c r="D561" s="11" t="str">
        <f t="shared" si="36"/>
        <v/>
      </c>
      <c r="F561" s="12" t="str">
        <f t="shared" si="37"/>
        <v/>
      </c>
      <c r="G561" s="12" t="str">
        <f t="shared" si="38"/>
        <v/>
      </c>
    </row>
    <row r="562" spans="3:7" ht="14.4" x14ac:dyDescent="0.3">
      <c r="C562" s="11" t="str">
        <f t="shared" si="39"/>
        <v/>
      </c>
      <c r="D562" s="11" t="str">
        <f t="shared" si="36"/>
        <v/>
      </c>
      <c r="F562" s="12" t="str">
        <f t="shared" si="37"/>
        <v/>
      </c>
      <c r="G562" s="12" t="str">
        <f t="shared" si="38"/>
        <v/>
      </c>
    </row>
    <row r="563" spans="3:7" ht="14.4" x14ac:dyDescent="0.3">
      <c r="C563" s="11" t="str">
        <f t="shared" si="39"/>
        <v/>
      </c>
      <c r="D563" s="11" t="str">
        <f t="shared" si="36"/>
        <v/>
      </c>
      <c r="F563" s="12" t="str">
        <f t="shared" si="37"/>
        <v/>
      </c>
      <c r="G563" s="12" t="str">
        <f t="shared" si="38"/>
        <v/>
      </c>
    </row>
    <row r="564" spans="3:7" ht="14.4" x14ac:dyDescent="0.3">
      <c r="C564" s="11" t="str">
        <f t="shared" si="39"/>
        <v/>
      </c>
      <c r="D564" s="11" t="str">
        <f t="shared" si="36"/>
        <v/>
      </c>
      <c r="F564" s="12" t="str">
        <f t="shared" si="37"/>
        <v/>
      </c>
      <c r="G564" s="12" t="str">
        <f t="shared" si="38"/>
        <v/>
      </c>
    </row>
    <row r="565" spans="3:7" ht="14.4" x14ac:dyDescent="0.3">
      <c r="C565" s="11" t="str">
        <f t="shared" si="39"/>
        <v/>
      </c>
      <c r="D565" s="11" t="str">
        <f t="shared" si="36"/>
        <v/>
      </c>
      <c r="F565" s="12" t="str">
        <f t="shared" si="37"/>
        <v/>
      </c>
      <c r="G565" s="12" t="str">
        <f t="shared" si="38"/>
        <v/>
      </c>
    </row>
    <row r="566" spans="3:7" ht="14.4" x14ac:dyDescent="0.3">
      <c r="C566" s="11" t="str">
        <f t="shared" si="39"/>
        <v/>
      </c>
      <c r="D566" s="11" t="str">
        <f t="shared" si="36"/>
        <v/>
      </c>
      <c r="F566" s="12" t="str">
        <f t="shared" si="37"/>
        <v/>
      </c>
      <c r="G566" s="12" t="str">
        <f t="shared" si="38"/>
        <v/>
      </c>
    </row>
    <row r="567" spans="3:7" ht="14.4" x14ac:dyDescent="0.3">
      <c r="C567" s="11" t="str">
        <f t="shared" si="39"/>
        <v/>
      </c>
      <c r="D567" s="11" t="str">
        <f t="shared" si="36"/>
        <v/>
      </c>
      <c r="F567" s="12" t="str">
        <f t="shared" si="37"/>
        <v/>
      </c>
      <c r="G567" s="12" t="str">
        <f t="shared" si="38"/>
        <v/>
      </c>
    </row>
    <row r="568" spans="3:7" ht="14.4" x14ac:dyDescent="0.3">
      <c r="C568" s="11" t="str">
        <f t="shared" si="39"/>
        <v/>
      </c>
      <c r="D568" s="11" t="str">
        <f t="shared" si="36"/>
        <v/>
      </c>
      <c r="F568" s="12" t="str">
        <f t="shared" si="37"/>
        <v/>
      </c>
      <c r="G568" s="12" t="str">
        <f t="shared" si="38"/>
        <v/>
      </c>
    </row>
    <row r="569" spans="3:7" ht="14.4" x14ac:dyDescent="0.3">
      <c r="C569" s="11" t="str">
        <f t="shared" si="39"/>
        <v/>
      </c>
      <c r="D569" s="11" t="str">
        <f t="shared" si="36"/>
        <v/>
      </c>
      <c r="F569" s="12" t="str">
        <f t="shared" si="37"/>
        <v/>
      </c>
      <c r="G569" s="12" t="str">
        <f t="shared" si="38"/>
        <v/>
      </c>
    </row>
    <row r="570" spans="3:7" ht="14.4" x14ac:dyDescent="0.3">
      <c r="C570" s="11" t="str">
        <f t="shared" si="39"/>
        <v/>
      </c>
      <c r="D570" s="11" t="str">
        <f t="shared" si="36"/>
        <v/>
      </c>
      <c r="F570" s="12" t="str">
        <f t="shared" si="37"/>
        <v/>
      </c>
      <c r="G570" s="12" t="str">
        <f t="shared" si="38"/>
        <v/>
      </c>
    </row>
    <row r="571" spans="3:7" ht="14.4" x14ac:dyDescent="0.3">
      <c r="C571" s="11" t="str">
        <f t="shared" si="39"/>
        <v/>
      </c>
      <c r="D571" s="11" t="str">
        <f t="shared" si="36"/>
        <v/>
      </c>
      <c r="F571" s="12" t="str">
        <f t="shared" si="37"/>
        <v/>
      </c>
      <c r="G571" s="12" t="str">
        <f t="shared" si="38"/>
        <v/>
      </c>
    </row>
    <row r="572" spans="3:7" ht="14.4" x14ac:dyDescent="0.3">
      <c r="C572" s="11" t="str">
        <f t="shared" si="39"/>
        <v/>
      </c>
      <c r="D572" s="11" t="str">
        <f t="shared" si="36"/>
        <v/>
      </c>
      <c r="F572" s="12" t="str">
        <f t="shared" si="37"/>
        <v/>
      </c>
      <c r="G572" s="12" t="str">
        <f t="shared" si="38"/>
        <v/>
      </c>
    </row>
    <row r="573" spans="3:7" ht="14.4" x14ac:dyDescent="0.3">
      <c r="C573" s="11" t="str">
        <f t="shared" si="39"/>
        <v/>
      </c>
      <c r="D573" s="11" t="str">
        <f t="shared" si="36"/>
        <v/>
      </c>
      <c r="F573" s="12" t="str">
        <f t="shared" si="37"/>
        <v/>
      </c>
      <c r="G573" s="12" t="str">
        <f t="shared" si="38"/>
        <v/>
      </c>
    </row>
    <row r="574" spans="3:7" ht="14.4" x14ac:dyDescent="0.3">
      <c r="C574" s="11" t="str">
        <f t="shared" si="39"/>
        <v/>
      </c>
      <c r="D574" s="11" t="str">
        <f t="shared" si="36"/>
        <v/>
      </c>
      <c r="F574" s="12" t="str">
        <f t="shared" si="37"/>
        <v/>
      </c>
      <c r="G574" s="12" t="str">
        <f t="shared" si="38"/>
        <v/>
      </c>
    </row>
    <row r="575" spans="3:7" ht="14.4" x14ac:dyDescent="0.3">
      <c r="C575" s="11" t="str">
        <f t="shared" si="39"/>
        <v/>
      </c>
      <c r="D575" s="11" t="str">
        <f t="shared" si="36"/>
        <v/>
      </c>
      <c r="F575" s="12" t="str">
        <f t="shared" si="37"/>
        <v/>
      </c>
      <c r="G575" s="12" t="str">
        <f t="shared" si="38"/>
        <v/>
      </c>
    </row>
    <row r="576" spans="3:7" ht="14.4" x14ac:dyDescent="0.3">
      <c r="C576" s="11" t="str">
        <f t="shared" si="39"/>
        <v/>
      </c>
      <c r="D576" s="11" t="str">
        <f t="shared" si="36"/>
        <v/>
      </c>
      <c r="F576" s="12" t="str">
        <f t="shared" si="37"/>
        <v/>
      </c>
      <c r="G576" s="12" t="str">
        <f t="shared" si="38"/>
        <v/>
      </c>
    </row>
    <row r="577" spans="3:7" ht="14.4" x14ac:dyDescent="0.3">
      <c r="C577" s="11" t="str">
        <f t="shared" si="39"/>
        <v/>
      </c>
      <c r="D577" s="11" t="str">
        <f t="shared" si="36"/>
        <v/>
      </c>
      <c r="F577" s="12" t="str">
        <f t="shared" si="37"/>
        <v/>
      </c>
      <c r="G577" s="12" t="str">
        <f t="shared" si="38"/>
        <v/>
      </c>
    </row>
    <row r="578" spans="3:7" ht="14.4" x14ac:dyDescent="0.3">
      <c r="C578" s="11" t="str">
        <f t="shared" si="39"/>
        <v/>
      </c>
      <c r="D578" s="11" t="str">
        <f t="shared" ref="D578:D601" si="40">IF(ISBLANK(B578),"",IFERROR(VLOOKUP(B578, RANKINGS, 3, FALSE),0))</f>
        <v/>
      </c>
      <c r="F578" s="12" t="str">
        <f t="shared" ref="F578:F641" si="41">IF(ISBLANK(E578),"",IFERROR(VLOOKUP(E578, RANKINGS, 2, FALSE),""))</f>
        <v/>
      </c>
      <c r="G578" s="12" t="str">
        <f t="shared" ref="G578:G601" si="42">IF(ISBLANK(E578),"",IFERROR(VLOOKUP(E578, RANKINGS, 3, FALSE),0))</f>
        <v/>
      </c>
    </row>
    <row r="579" spans="3:7" ht="14.4" x14ac:dyDescent="0.3">
      <c r="C579" s="11" t="str">
        <f t="shared" si="39"/>
        <v/>
      </c>
      <c r="D579" s="11" t="str">
        <f t="shared" si="40"/>
        <v/>
      </c>
      <c r="F579" s="12" t="str">
        <f t="shared" si="41"/>
        <v/>
      </c>
      <c r="G579" s="12" t="str">
        <f t="shared" si="42"/>
        <v/>
      </c>
    </row>
    <row r="580" spans="3:7" ht="14.4" x14ac:dyDescent="0.3">
      <c r="C580" s="11" t="str">
        <f t="shared" si="39"/>
        <v/>
      </c>
      <c r="D580" s="11" t="str">
        <f t="shared" si="40"/>
        <v/>
      </c>
      <c r="F580" s="12" t="str">
        <f t="shared" si="41"/>
        <v/>
      </c>
      <c r="G580" s="12" t="str">
        <f t="shared" si="42"/>
        <v/>
      </c>
    </row>
    <row r="581" spans="3:7" ht="14.4" x14ac:dyDescent="0.3">
      <c r="C581" s="11" t="str">
        <f t="shared" si="39"/>
        <v/>
      </c>
      <c r="D581" s="11" t="str">
        <f t="shared" si="40"/>
        <v/>
      </c>
      <c r="F581" s="12" t="str">
        <f t="shared" si="41"/>
        <v/>
      </c>
      <c r="G581" s="12" t="str">
        <f t="shared" si="42"/>
        <v/>
      </c>
    </row>
    <row r="582" spans="3:7" ht="14.4" x14ac:dyDescent="0.3">
      <c r="C582" s="11" t="str">
        <f t="shared" si="39"/>
        <v/>
      </c>
      <c r="D582" s="11" t="str">
        <f t="shared" si="40"/>
        <v/>
      </c>
      <c r="F582" s="12" t="str">
        <f t="shared" si="41"/>
        <v/>
      </c>
      <c r="G582" s="12" t="str">
        <f t="shared" si="42"/>
        <v/>
      </c>
    </row>
    <row r="583" spans="3:7" ht="14.4" x14ac:dyDescent="0.3">
      <c r="C583" s="11" t="str">
        <f t="shared" si="39"/>
        <v/>
      </c>
      <c r="D583" s="11" t="str">
        <f t="shared" si="40"/>
        <v/>
      </c>
      <c r="F583" s="12" t="str">
        <f t="shared" si="41"/>
        <v/>
      </c>
      <c r="G583" s="12" t="str">
        <f t="shared" si="42"/>
        <v/>
      </c>
    </row>
    <row r="584" spans="3:7" ht="14.4" x14ac:dyDescent="0.3">
      <c r="C584" s="11" t="str">
        <f t="shared" si="39"/>
        <v/>
      </c>
      <c r="D584" s="11" t="str">
        <f t="shared" si="40"/>
        <v/>
      </c>
      <c r="F584" s="12" t="str">
        <f t="shared" si="41"/>
        <v/>
      </c>
      <c r="G584" s="12" t="str">
        <f t="shared" si="42"/>
        <v/>
      </c>
    </row>
    <row r="585" spans="3:7" ht="14.4" x14ac:dyDescent="0.3">
      <c r="C585" s="11" t="str">
        <f t="shared" si="39"/>
        <v/>
      </c>
      <c r="D585" s="11" t="str">
        <f t="shared" si="40"/>
        <v/>
      </c>
      <c r="F585" s="12" t="str">
        <f t="shared" si="41"/>
        <v/>
      </c>
      <c r="G585" s="12" t="str">
        <f t="shared" si="42"/>
        <v/>
      </c>
    </row>
    <row r="586" spans="3:7" ht="14.4" x14ac:dyDescent="0.3">
      <c r="C586" s="11" t="str">
        <f t="shared" si="39"/>
        <v/>
      </c>
      <c r="D586" s="11" t="str">
        <f t="shared" si="40"/>
        <v/>
      </c>
      <c r="F586" s="12" t="str">
        <f t="shared" si="41"/>
        <v/>
      </c>
      <c r="G586" s="12" t="str">
        <f t="shared" si="42"/>
        <v/>
      </c>
    </row>
    <row r="587" spans="3:7" ht="14.4" x14ac:dyDescent="0.3">
      <c r="C587" s="11" t="str">
        <f t="shared" si="39"/>
        <v/>
      </c>
      <c r="D587" s="11" t="str">
        <f t="shared" si="40"/>
        <v/>
      </c>
      <c r="F587" s="12" t="str">
        <f t="shared" si="41"/>
        <v/>
      </c>
      <c r="G587" s="12" t="str">
        <f t="shared" si="42"/>
        <v/>
      </c>
    </row>
    <row r="588" spans="3:7" ht="14.4" x14ac:dyDescent="0.3">
      <c r="C588" s="11" t="str">
        <f t="shared" si="39"/>
        <v/>
      </c>
      <c r="D588" s="11" t="str">
        <f t="shared" si="40"/>
        <v/>
      </c>
      <c r="F588" s="12" t="str">
        <f t="shared" si="41"/>
        <v/>
      </c>
      <c r="G588" s="12" t="str">
        <f t="shared" si="42"/>
        <v/>
      </c>
    </row>
    <row r="589" spans="3:7" ht="14.4" x14ac:dyDescent="0.3">
      <c r="C589" s="11" t="str">
        <f t="shared" si="39"/>
        <v/>
      </c>
      <c r="D589" s="11" t="str">
        <f t="shared" si="40"/>
        <v/>
      </c>
      <c r="F589" s="12" t="str">
        <f t="shared" si="41"/>
        <v/>
      </c>
      <c r="G589" s="12" t="str">
        <f t="shared" si="42"/>
        <v/>
      </c>
    </row>
    <row r="590" spans="3:7" ht="14.4" x14ac:dyDescent="0.3">
      <c r="C590" s="11" t="str">
        <f t="shared" si="39"/>
        <v/>
      </c>
      <c r="D590" s="11" t="str">
        <f t="shared" si="40"/>
        <v/>
      </c>
      <c r="F590" s="12" t="str">
        <f t="shared" si="41"/>
        <v/>
      </c>
      <c r="G590" s="12" t="str">
        <f t="shared" si="42"/>
        <v/>
      </c>
    </row>
    <row r="591" spans="3:7" ht="14.4" x14ac:dyDescent="0.3">
      <c r="C591" s="11" t="str">
        <f t="shared" si="39"/>
        <v/>
      </c>
      <c r="D591" s="11" t="str">
        <f t="shared" si="40"/>
        <v/>
      </c>
      <c r="F591" s="12" t="str">
        <f t="shared" si="41"/>
        <v/>
      </c>
      <c r="G591" s="12" t="str">
        <f t="shared" si="42"/>
        <v/>
      </c>
    </row>
    <row r="592" spans="3:7" ht="14.4" x14ac:dyDescent="0.3">
      <c r="C592" s="11" t="str">
        <f t="shared" si="39"/>
        <v/>
      </c>
      <c r="D592" s="11" t="str">
        <f t="shared" si="40"/>
        <v/>
      </c>
      <c r="F592" s="12" t="str">
        <f t="shared" si="41"/>
        <v/>
      </c>
      <c r="G592" s="12" t="str">
        <f t="shared" si="42"/>
        <v/>
      </c>
    </row>
    <row r="593" spans="3:7" ht="14.4" x14ac:dyDescent="0.3">
      <c r="C593" s="11" t="str">
        <f t="shared" si="39"/>
        <v/>
      </c>
      <c r="D593" s="11" t="str">
        <f t="shared" si="40"/>
        <v/>
      </c>
      <c r="F593" s="12" t="str">
        <f t="shared" si="41"/>
        <v/>
      </c>
      <c r="G593" s="12" t="str">
        <f t="shared" si="42"/>
        <v/>
      </c>
    </row>
    <row r="594" spans="3:7" ht="14.4" x14ac:dyDescent="0.3">
      <c r="C594" s="11" t="str">
        <f t="shared" si="39"/>
        <v/>
      </c>
      <c r="D594" s="11" t="str">
        <f t="shared" si="40"/>
        <v/>
      </c>
      <c r="F594" s="12" t="str">
        <f t="shared" si="41"/>
        <v/>
      </c>
      <c r="G594" s="12" t="str">
        <f t="shared" si="42"/>
        <v/>
      </c>
    </row>
    <row r="595" spans="3:7" ht="14.4" x14ac:dyDescent="0.3">
      <c r="C595" s="11" t="str">
        <f t="shared" si="39"/>
        <v/>
      </c>
      <c r="D595" s="11" t="str">
        <f t="shared" si="40"/>
        <v/>
      </c>
      <c r="F595" s="12" t="str">
        <f t="shared" si="41"/>
        <v/>
      </c>
      <c r="G595" s="12" t="str">
        <f t="shared" si="42"/>
        <v/>
      </c>
    </row>
    <row r="596" spans="3:7" ht="14.4" x14ac:dyDescent="0.3">
      <c r="C596" s="11" t="str">
        <f t="shared" si="39"/>
        <v/>
      </c>
      <c r="D596" s="11" t="str">
        <f t="shared" si="40"/>
        <v/>
      </c>
      <c r="F596" s="12" t="str">
        <f t="shared" si="41"/>
        <v/>
      </c>
      <c r="G596" s="12" t="str">
        <f t="shared" si="42"/>
        <v/>
      </c>
    </row>
    <row r="597" spans="3:7" ht="14.4" x14ac:dyDescent="0.3">
      <c r="C597" s="11" t="str">
        <f t="shared" si="39"/>
        <v/>
      </c>
      <c r="D597" s="11" t="str">
        <f t="shared" si="40"/>
        <v/>
      </c>
      <c r="F597" s="12" t="str">
        <f t="shared" si="41"/>
        <v/>
      </c>
      <c r="G597" s="12" t="str">
        <f t="shared" si="42"/>
        <v/>
      </c>
    </row>
    <row r="598" spans="3:7" ht="14.4" x14ac:dyDescent="0.3">
      <c r="C598" s="11" t="str">
        <f t="shared" si="39"/>
        <v/>
      </c>
      <c r="D598" s="11" t="str">
        <f t="shared" si="40"/>
        <v/>
      </c>
      <c r="F598" s="12" t="str">
        <f t="shared" si="41"/>
        <v/>
      </c>
      <c r="G598" s="12" t="str">
        <f t="shared" si="42"/>
        <v/>
      </c>
    </row>
    <row r="599" spans="3:7" ht="14.4" x14ac:dyDescent="0.3">
      <c r="C599" s="11" t="str">
        <f t="shared" si="39"/>
        <v/>
      </c>
      <c r="D599" s="11" t="str">
        <f t="shared" si="40"/>
        <v/>
      </c>
      <c r="F599" s="12" t="str">
        <f t="shared" si="41"/>
        <v/>
      </c>
      <c r="G599" s="12" t="str">
        <f t="shared" si="42"/>
        <v/>
      </c>
    </row>
    <row r="600" spans="3:7" ht="14.4" x14ac:dyDescent="0.3">
      <c r="C600" s="11" t="str">
        <f t="shared" si="39"/>
        <v/>
      </c>
      <c r="D600" s="11" t="str">
        <f t="shared" si="40"/>
        <v/>
      </c>
      <c r="F600" s="12" t="str">
        <f t="shared" si="41"/>
        <v/>
      </c>
      <c r="G600" s="12" t="str">
        <f t="shared" si="42"/>
        <v/>
      </c>
    </row>
    <row r="601" spans="3:7" ht="14.4" x14ac:dyDescent="0.3">
      <c r="C601" s="11" t="str">
        <f t="shared" si="39"/>
        <v/>
      </c>
      <c r="D601" s="11" t="str">
        <f t="shared" si="40"/>
        <v/>
      </c>
      <c r="F601" s="12" t="str">
        <f t="shared" si="41"/>
        <v/>
      </c>
      <c r="G601" s="12" t="str">
        <f t="shared" si="42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L999"/>
  <sheetViews>
    <sheetView workbookViewId="0"/>
  </sheetViews>
  <sheetFormatPr defaultColWidth="12.6640625" defaultRowHeight="15.75" customHeight="1" x14ac:dyDescent="0.25"/>
  <cols>
    <col min="1" max="1" width="3.21875" customWidth="1"/>
    <col min="2" max="2" width="15.109375" customWidth="1"/>
    <col min="3" max="3" width="18.33203125" customWidth="1"/>
    <col min="4" max="4" width="3.21875" customWidth="1"/>
    <col min="5" max="5" width="7.44140625" customWidth="1"/>
    <col min="6" max="6" width="5.109375" customWidth="1"/>
    <col min="7" max="7" width="6.44140625" customWidth="1"/>
    <col min="8" max="8" width="5.33203125" customWidth="1"/>
    <col min="9" max="9" width="3.21875" customWidth="1"/>
    <col min="10" max="10" width="20.44140625" customWidth="1"/>
    <col min="12" max="12" width="3.21875" customWidth="1"/>
  </cols>
  <sheetData>
    <row r="1" spans="1:12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5"/>
      <c r="B2" s="82" t="s">
        <v>535</v>
      </c>
      <c r="C2" s="83"/>
      <c r="D2" s="15"/>
      <c r="E2" s="82" t="s">
        <v>536</v>
      </c>
      <c r="F2" s="84"/>
      <c r="G2" s="84"/>
      <c r="H2" s="83"/>
      <c r="I2" s="15"/>
      <c r="J2" s="82" t="s">
        <v>537</v>
      </c>
      <c r="K2" s="83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25">
      <c r="A4" s="15"/>
      <c r="B4" s="16" t="s">
        <v>538</v>
      </c>
      <c r="C4" s="17" t="s">
        <v>539</v>
      </c>
      <c r="D4" s="15"/>
      <c r="E4" s="85" t="s">
        <v>540</v>
      </c>
      <c r="F4" s="86"/>
      <c r="G4" s="87" t="s">
        <v>541</v>
      </c>
      <c r="H4" s="88"/>
      <c r="I4" s="15"/>
      <c r="J4" s="16" t="s">
        <v>542</v>
      </c>
      <c r="K4" s="18"/>
      <c r="L4" s="15"/>
    </row>
    <row r="5" spans="1:12" x14ac:dyDescent="0.25">
      <c r="A5" s="15"/>
      <c r="B5" s="19" t="s">
        <v>543</v>
      </c>
      <c r="C5" s="20" t="s">
        <v>544</v>
      </c>
      <c r="D5" s="15"/>
      <c r="E5" s="21">
        <v>8.31</v>
      </c>
      <c r="F5" s="22" t="s">
        <v>545</v>
      </c>
      <c r="G5" s="23">
        <v>0</v>
      </c>
      <c r="H5" s="24" t="s">
        <v>546</v>
      </c>
      <c r="I5" s="15"/>
      <c r="J5" s="25" t="s">
        <v>547</v>
      </c>
      <c r="K5" s="26"/>
      <c r="L5" s="15"/>
    </row>
    <row r="6" spans="1:12" x14ac:dyDescent="0.25">
      <c r="A6" s="15"/>
      <c r="B6" s="19" t="s">
        <v>548</v>
      </c>
      <c r="C6" s="20" t="s">
        <v>549</v>
      </c>
      <c r="D6" s="15"/>
      <c r="E6" s="21">
        <v>8.1999999999999993</v>
      </c>
      <c r="F6" s="22" t="s">
        <v>550</v>
      </c>
      <c r="G6" s="23">
        <v>1.21</v>
      </c>
      <c r="H6" s="24" t="s">
        <v>551</v>
      </c>
      <c r="I6" s="15"/>
      <c r="J6" s="25" t="s">
        <v>552</v>
      </c>
      <c r="K6" s="27"/>
      <c r="L6" s="15"/>
    </row>
    <row r="7" spans="1:12" x14ac:dyDescent="0.25">
      <c r="A7" s="15"/>
      <c r="B7" s="19" t="s">
        <v>553</v>
      </c>
      <c r="C7" s="20" t="s">
        <v>554</v>
      </c>
      <c r="D7" s="15"/>
      <c r="E7" s="21">
        <v>8.1</v>
      </c>
      <c r="F7" s="22" t="s">
        <v>555</v>
      </c>
      <c r="G7" s="23">
        <v>2.5</v>
      </c>
      <c r="H7" s="24" t="s">
        <v>556</v>
      </c>
      <c r="I7" s="15"/>
      <c r="J7" s="25" t="s">
        <v>557</v>
      </c>
      <c r="K7" s="28"/>
      <c r="L7" s="15"/>
    </row>
    <row r="8" spans="1:12" x14ac:dyDescent="0.25">
      <c r="A8" s="15"/>
      <c r="B8" s="19" t="s">
        <v>558</v>
      </c>
      <c r="C8" s="20" t="s">
        <v>559</v>
      </c>
      <c r="D8" s="15"/>
      <c r="E8" s="21">
        <v>2.5</v>
      </c>
      <c r="F8" s="22" t="s">
        <v>556</v>
      </c>
      <c r="G8" s="23">
        <v>8.1</v>
      </c>
      <c r="H8" s="24" t="s">
        <v>555</v>
      </c>
      <c r="I8" s="15"/>
      <c r="J8" s="29" t="s">
        <v>560</v>
      </c>
      <c r="K8" s="30" t="b">
        <v>0</v>
      </c>
      <c r="L8" s="15"/>
    </row>
    <row r="9" spans="1:12" x14ac:dyDescent="0.25">
      <c r="A9" s="15"/>
      <c r="B9" s="19" t="s">
        <v>561</v>
      </c>
      <c r="C9" s="20" t="s">
        <v>562</v>
      </c>
      <c r="D9" s="15"/>
      <c r="E9" s="21">
        <v>1.21</v>
      </c>
      <c r="F9" s="22" t="s">
        <v>551</v>
      </c>
      <c r="G9" s="23">
        <v>8.1999999999999993</v>
      </c>
      <c r="H9" s="24" t="s">
        <v>550</v>
      </c>
      <c r="I9" s="15"/>
      <c r="J9" s="15"/>
      <c r="K9" s="15"/>
      <c r="L9" s="15"/>
    </row>
    <row r="10" spans="1:12" x14ac:dyDescent="0.25">
      <c r="A10" s="15"/>
      <c r="B10" s="19" t="s">
        <v>563</v>
      </c>
      <c r="C10" s="20" t="s">
        <v>564</v>
      </c>
      <c r="D10" s="15"/>
      <c r="E10" s="31">
        <v>0</v>
      </c>
      <c r="F10" s="32" t="s">
        <v>546</v>
      </c>
      <c r="G10" s="33">
        <v>8.31</v>
      </c>
      <c r="H10" s="34" t="s">
        <v>545</v>
      </c>
      <c r="I10" s="15"/>
      <c r="J10" s="82" t="s">
        <v>565</v>
      </c>
      <c r="K10" s="83"/>
      <c r="L10" s="15"/>
    </row>
    <row r="11" spans="1:12" x14ac:dyDescent="0.25">
      <c r="A11" s="15"/>
      <c r="B11" s="19" t="s">
        <v>566</v>
      </c>
      <c r="C11" s="20" t="s">
        <v>567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2" x14ac:dyDescent="0.25">
      <c r="A12" s="15"/>
      <c r="B12" s="19" t="s">
        <v>568</v>
      </c>
      <c r="C12" s="20" t="s">
        <v>569</v>
      </c>
      <c r="D12" s="15"/>
      <c r="E12" s="15"/>
      <c r="F12" s="15"/>
      <c r="G12" s="15"/>
      <c r="H12" s="15"/>
      <c r="I12" s="15"/>
      <c r="J12" s="35" t="s">
        <v>542</v>
      </c>
      <c r="K12" s="36"/>
      <c r="L12" s="15"/>
    </row>
    <row r="13" spans="1:12" x14ac:dyDescent="0.25">
      <c r="A13" s="15"/>
      <c r="B13" s="19" t="s">
        <v>570</v>
      </c>
      <c r="C13" s="20" t="s">
        <v>571</v>
      </c>
      <c r="D13" s="15"/>
      <c r="E13" s="15"/>
      <c r="F13" s="15"/>
      <c r="G13" s="15"/>
      <c r="H13" s="15"/>
      <c r="I13" s="15"/>
      <c r="J13" s="29" t="s">
        <v>547</v>
      </c>
      <c r="K13" s="37"/>
      <c r="L13" s="15"/>
    </row>
    <row r="14" spans="1:12" x14ac:dyDescent="0.25">
      <c r="A14" s="15"/>
      <c r="B14" s="19" t="s">
        <v>572</v>
      </c>
      <c r="C14" s="20" t="s">
        <v>573</v>
      </c>
      <c r="D14" s="15"/>
      <c r="E14" s="15"/>
      <c r="F14" s="15"/>
      <c r="G14" s="15"/>
      <c r="H14" s="15"/>
      <c r="I14" s="15"/>
      <c r="J14" s="15"/>
      <c r="K14" s="15"/>
      <c r="L14" s="15"/>
    </row>
    <row r="15" spans="1:12" x14ac:dyDescent="0.25">
      <c r="A15" s="15"/>
      <c r="B15" s="19" t="s">
        <v>574</v>
      </c>
      <c r="C15" s="20" t="s">
        <v>575</v>
      </c>
      <c r="D15" s="15"/>
      <c r="E15" s="15"/>
      <c r="F15" s="15"/>
      <c r="G15" s="15"/>
      <c r="H15" s="15"/>
      <c r="I15" s="15"/>
      <c r="J15" s="11"/>
      <c r="K15" s="11"/>
      <c r="L15" s="11"/>
    </row>
    <row r="16" spans="1:12" x14ac:dyDescent="0.25">
      <c r="A16" s="15"/>
      <c r="B16" s="19" t="s">
        <v>576</v>
      </c>
      <c r="C16" s="20" t="s">
        <v>577</v>
      </c>
      <c r="D16" s="15"/>
      <c r="E16" s="15"/>
      <c r="F16" s="15"/>
      <c r="G16" s="15"/>
      <c r="H16" s="15"/>
      <c r="I16" s="15"/>
      <c r="J16" s="11"/>
      <c r="K16" s="11"/>
      <c r="L16" s="11"/>
    </row>
    <row r="17" spans="1:12" x14ac:dyDescent="0.25">
      <c r="A17" s="15"/>
      <c r="B17" s="19" t="s">
        <v>578</v>
      </c>
      <c r="C17" s="20" t="s">
        <v>579</v>
      </c>
      <c r="D17" s="15"/>
      <c r="E17" s="15"/>
      <c r="F17" s="15"/>
      <c r="G17" s="15"/>
      <c r="H17" s="15"/>
      <c r="I17" s="15"/>
      <c r="J17" s="11"/>
      <c r="K17" s="11"/>
      <c r="L17" s="11"/>
    </row>
    <row r="18" spans="1:12" x14ac:dyDescent="0.25">
      <c r="A18" s="15"/>
      <c r="B18" s="19" t="s">
        <v>580</v>
      </c>
      <c r="C18" s="20" t="s">
        <v>581</v>
      </c>
      <c r="D18" s="15"/>
      <c r="E18" s="15"/>
      <c r="F18" s="15"/>
      <c r="G18" s="15"/>
      <c r="H18" s="15"/>
      <c r="I18" s="15"/>
      <c r="J18" s="11"/>
      <c r="K18" s="11"/>
      <c r="L18" s="11"/>
    </row>
    <row r="19" spans="1:12" x14ac:dyDescent="0.25">
      <c r="A19" s="15"/>
      <c r="B19" s="19" t="s">
        <v>582</v>
      </c>
      <c r="C19" s="20" t="s">
        <v>583</v>
      </c>
      <c r="D19" s="15"/>
      <c r="E19" s="15"/>
      <c r="F19" s="15"/>
      <c r="G19" s="15"/>
      <c r="H19" s="15"/>
      <c r="I19" s="15"/>
      <c r="J19" s="11"/>
      <c r="K19" s="11"/>
      <c r="L19" s="11"/>
    </row>
    <row r="20" spans="1:12" x14ac:dyDescent="0.25">
      <c r="A20" s="15"/>
      <c r="B20" s="19" t="s">
        <v>584</v>
      </c>
      <c r="C20" s="20" t="s">
        <v>585</v>
      </c>
      <c r="D20" s="15"/>
      <c r="E20" s="15"/>
      <c r="F20" s="15"/>
      <c r="G20" s="15"/>
      <c r="H20" s="15"/>
      <c r="I20" s="15"/>
      <c r="J20" s="11"/>
      <c r="K20" s="11"/>
      <c r="L20" s="11"/>
    </row>
    <row r="21" spans="1:12" x14ac:dyDescent="0.25">
      <c r="A21" s="15"/>
      <c r="B21" s="19" t="s">
        <v>586</v>
      </c>
      <c r="C21" s="20" t="s">
        <v>587</v>
      </c>
      <c r="D21" s="15"/>
      <c r="E21" s="15"/>
      <c r="F21" s="15"/>
      <c r="G21" s="15"/>
      <c r="H21" s="15"/>
      <c r="I21" s="15"/>
      <c r="J21" s="11"/>
      <c r="K21" s="11"/>
      <c r="L21" s="11"/>
    </row>
    <row r="22" spans="1:12" x14ac:dyDescent="0.25">
      <c r="A22" s="15"/>
      <c r="B22" s="19" t="s">
        <v>588</v>
      </c>
      <c r="C22" s="20" t="s">
        <v>589</v>
      </c>
      <c r="D22" s="15"/>
      <c r="E22" s="15"/>
      <c r="F22" s="15"/>
      <c r="G22" s="15"/>
      <c r="H22" s="15"/>
      <c r="I22" s="15"/>
      <c r="J22" s="11"/>
      <c r="K22" s="11"/>
      <c r="L22" s="11"/>
    </row>
    <row r="23" spans="1:12" x14ac:dyDescent="0.25">
      <c r="A23" s="15"/>
      <c r="B23" s="19" t="s">
        <v>12</v>
      </c>
      <c r="C23" s="20" t="s">
        <v>590</v>
      </c>
      <c r="D23" s="15"/>
      <c r="E23" s="15"/>
      <c r="F23" s="15"/>
      <c r="G23" s="15"/>
      <c r="H23" s="15"/>
      <c r="I23" s="15"/>
      <c r="J23" s="11"/>
      <c r="K23" s="11"/>
      <c r="L23" s="11"/>
    </row>
    <row r="24" spans="1:12" x14ac:dyDescent="0.25">
      <c r="A24" s="15"/>
      <c r="B24" s="38"/>
      <c r="C24" s="39"/>
      <c r="D24" s="15"/>
      <c r="E24" s="15"/>
      <c r="F24" s="15"/>
      <c r="G24" s="15"/>
      <c r="H24" s="15"/>
      <c r="I24" s="15"/>
      <c r="J24" s="11"/>
      <c r="K24" s="11"/>
      <c r="L24" s="11"/>
    </row>
    <row r="25" spans="1:12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1"/>
      <c r="K25" s="11"/>
      <c r="L25" s="11"/>
    </row>
    <row r="26" spans="1:12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2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5">
      <c r="A40" s="40"/>
      <c r="B40" s="40"/>
      <c r="C40" s="40"/>
      <c r="D40" s="40"/>
      <c r="E40" s="40"/>
    </row>
    <row r="41" spans="1:12" x14ac:dyDescent="0.25">
      <c r="A41" s="40"/>
      <c r="B41" s="40"/>
      <c r="C41" s="40"/>
      <c r="D41" s="40"/>
      <c r="E41" s="40"/>
    </row>
    <row r="42" spans="1:12" x14ac:dyDescent="0.25">
      <c r="A42" s="40"/>
      <c r="B42" s="40"/>
      <c r="C42" s="40"/>
      <c r="D42" s="40"/>
      <c r="E42" s="40"/>
    </row>
    <row r="43" spans="1:12" x14ac:dyDescent="0.25">
      <c r="A43" s="40"/>
      <c r="B43" s="40"/>
      <c r="C43" s="40"/>
      <c r="D43" s="40"/>
      <c r="E43" s="40"/>
    </row>
    <row r="44" spans="1:12" x14ac:dyDescent="0.25">
      <c r="A44" s="40"/>
      <c r="B44" s="40"/>
      <c r="C44" s="40"/>
      <c r="D44" s="40"/>
      <c r="E44" s="40"/>
    </row>
    <row r="45" spans="1:12" x14ac:dyDescent="0.25">
      <c r="A45" s="40"/>
      <c r="B45" s="40"/>
      <c r="C45" s="40"/>
      <c r="D45" s="40"/>
      <c r="E45" s="40"/>
    </row>
    <row r="46" spans="1:12" x14ac:dyDescent="0.25">
      <c r="A46" s="40"/>
      <c r="B46" s="40"/>
      <c r="C46" s="40"/>
      <c r="D46" s="40"/>
      <c r="E46" s="40"/>
    </row>
    <row r="47" spans="1:12" x14ac:dyDescent="0.25">
      <c r="A47" s="40"/>
      <c r="B47" s="40"/>
      <c r="C47" s="40"/>
      <c r="D47" s="40"/>
      <c r="E47" s="40"/>
    </row>
    <row r="48" spans="1:12" x14ac:dyDescent="0.25">
      <c r="A48" s="40"/>
      <c r="B48" s="40"/>
      <c r="C48" s="40"/>
      <c r="D48" s="40"/>
      <c r="E48" s="40"/>
    </row>
    <row r="49" spans="1:5" x14ac:dyDescent="0.25">
      <c r="A49" s="40"/>
      <c r="B49" s="40"/>
      <c r="C49" s="40"/>
      <c r="D49" s="40"/>
      <c r="E49" s="40"/>
    </row>
    <row r="50" spans="1:5" x14ac:dyDescent="0.25">
      <c r="A50" s="40"/>
      <c r="B50" s="40"/>
      <c r="C50" s="40"/>
      <c r="D50" s="40"/>
      <c r="E50" s="40"/>
    </row>
    <row r="51" spans="1:5" x14ac:dyDescent="0.25">
      <c r="A51" s="40"/>
      <c r="B51" s="40"/>
      <c r="C51" s="40"/>
      <c r="D51" s="40"/>
      <c r="E51" s="40"/>
    </row>
    <row r="52" spans="1:5" x14ac:dyDescent="0.25">
      <c r="A52" s="40"/>
      <c r="B52" s="40"/>
      <c r="C52" s="40"/>
      <c r="D52" s="40"/>
      <c r="E52" s="40"/>
    </row>
    <row r="53" spans="1:5" x14ac:dyDescent="0.25">
      <c r="A53" s="40"/>
      <c r="B53" s="40"/>
      <c r="C53" s="40"/>
      <c r="D53" s="40"/>
      <c r="E53" s="40"/>
    </row>
    <row r="54" spans="1:5" x14ac:dyDescent="0.25">
      <c r="A54" s="40"/>
      <c r="B54" s="40"/>
      <c r="C54" s="40"/>
      <c r="D54" s="40"/>
      <c r="E54" s="40"/>
    </row>
    <row r="55" spans="1:5" x14ac:dyDescent="0.25">
      <c r="A55" s="40"/>
      <c r="B55" s="40"/>
      <c r="C55" s="40"/>
      <c r="D55" s="40"/>
      <c r="E55" s="40"/>
    </row>
    <row r="56" spans="1:5" x14ac:dyDescent="0.25">
      <c r="A56" s="40"/>
      <c r="B56" s="40"/>
      <c r="C56" s="40"/>
      <c r="D56" s="40"/>
      <c r="E56" s="40"/>
    </row>
    <row r="57" spans="1:5" x14ac:dyDescent="0.25">
      <c r="A57" s="40"/>
      <c r="B57" s="40"/>
      <c r="C57" s="40"/>
      <c r="D57" s="40"/>
      <c r="E57" s="40"/>
    </row>
    <row r="58" spans="1:5" x14ac:dyDescent="0.25">
      <c r="A58" s="40"/>
      <c r="B58" s="40"/>
      <c r="C58" s="40"/>
      <c r="D58" s="40"/>
      <c r="E58" s="40"/>
    </row>
    <row r="59" spans="1:5" x14ac:dyDescent="0.25">
      <c r="A59" s="40"/>
      <c r="B59" s="40"/>
      <c r="C59" s="40"/>
      <c r="D59" s="40"/>
      <c r="E59" s="40"/>
    </row>
    <row r="60" spans="1:5" x14ac:dyDescent="0.25">
      <c r="A60" s="40"/>
      <c r="B60" s="40"/>
      <c r="C60" s="40"/>
      <c r="D60" s="40"/>
      <c r="E60" s="40"/>
    </row>
    <row r="61" spans="1:5" x14ac:dyDescent="0.25">
      <c r="A61" s="40"/>
      <c r="B61" s="40"/>
      <c r="C61" s="40"/>
      <c r="D61" s="40"/>
      <c r="E61" s="40"/>
    </row>
    <row r="62" spans="1:5" x14ac:dyDescent="0.25">
      <c r="A62" s="40"/>
      <c r="B62" s="40"/>
      <c r="C62" s="40"/>
      <c r="D62" s="40"/>
      <c r="E62" s="40"/>
    </row>
    <row r="63" spans="1:5" x14ac:dyDescent="0.25">
      <c r="A63" s="40"/>
      <c r="B63" s="40"/>
      <c r="C63" s="40"/>
      <c r="D63" s="40"/>
      <c r="E63" s="40"/>
    </row>
    <row r="64" spans="1:5" x14ac:dyDescent="0.25">
      <c r="A64" s="40"/>
      <c r="B64" s="40"/>
      <c r="C64" s="40"/>
      <c r="D64" s="40"/>
      <c r="E64" s="40"/>
    </row>
    <row r="65" spans="1:5" x14ac:dyDescent="0.25">
      <c r="A65" s="40"/>
      <c r="B65" s="40"/>
      <c r="C65" s="40"/>
      <c r="D65" s="40"/>
      <c r="E65" s="40"/>
    </row>
    <row r="66" spans="1:5" x14ac:dyDescent="0.25">
      <c r="A66" s="40"/>
      <c r="B66" s="40"/>
      <c r="C66" s="40"/>
      <c r="D66" s="40"/>
      <c r="E66" s="40"/>
    </row>
    <row r="67" spans="1:5" x14ac:dyDescent="0.25">
      <c r="A67" s="40"/>
      <c r="B67" s="40"/>
      <c r="C67" s="40"/>
      <c r="D67" s="40"/>
      <c r="E67" s="40"/>
    </row>
    <row r="68" spans="1:5" x14ac:dyDescent="0.25">
      <c r="A68" s="40"/>
      <c r="B68" s="40"/>
      <c r="C68" s="40"/>
      <c r="D68" s="40"/>
      <c r="E68" s="40"/>
    </row>
    <row r="69" spans="1:5" x14ac:dyDescent="0.25">
      <c r="A69" s="40"/>
      <c r="B69" s="40"/>
      <c r="C69" s="40"/>
      <c r="D69" s="40"/>
      <c r="E69" s="40"/>
    </row>
    <row r="70" spans="1:5" x14ac:dyDescent="0.25">
      <c r="A70" s="40"/>
      <c r="B70" s="40"/>
      <c r="C70" s="40"/>
      <c r="D70" s="40"/>
      <c r="E70" s="40"/>
    </row>
    <row r="71" spans="1:5" x14ac:dyDescent="0.25">
      <c r="A71" s="40"/>
      <c r="B71" s="40"/>
      <c r="C71" s="40"/>
      <c r="D71" s="40"/>
      <c r="E71" s="40"/>
    </row>
    <row r="72" spans="1:5" x14ac:dyDescent="0.25">
      <c r="A72" s="40"/>
      <c r="B72" s="40"/>
      <c r="C72" s="40"/>
      <c r="D72" s="40"/>
      <c r="E72" s="40"/>
    </row>
    <row r="73" spans="1:5" x14ac:dyDescent="0.25">
      <c r="A73" s="40"/>
      <c r="B73" s="40"/>
      <c r="C73" s="40"/>
      <c r="D73" s="40"/>
      <c r="E73" s="40"/>
    </row>
    <row r="74" spans="1:5" x14ac:dyDescent="0.25">
      <c r="A74" s="40"/>
      <c r="B74" s="40"/>
      <c r="C74" s="40"/>
      <c r="D74" s="40"/>
      <c r="E74" s="40"/>
    </row>
    <row r="75" spans="1:5" x14ac:dyDescent="0.25">
      <c r="A75" s="40"/>
      <c r="B75" s="40"/>
      <c r="C75" s="40"/>
      <c r="D75" s="40"/>
      <c r="E75" s="40"/>
    </row>
    <row r="76" spans="1:5" x14ac:dyDescent="0.25">
      <c r="A76" s="40"/>
      <c r="B76" s="40"/>
      <c r="C76" s="40"/>
      <c r="D76" s="40"/>
      <c r="E76" s="40"/>
    </row>
    <row r="77" spans="1:5" x14ac:dyDescent="0.25">
      <c r="A77" s="40"/>
      <c r="B77" s="40"/>
      <c r="C77" s="40"/>
      <c r="D77" s="40"/>
      <c r="E77" s="40"/>
    </row>
    <row r="78" spans="1:5" x14ac:dyDescent="0.25">
      <c r="A78" s="40"/>
      <c r="B78" s="40"/>
      <c r="C78" s="40"/>
      <c r="D78" s="40"/>
      <c r="E78" s="40"/>
    </row>
    <row r="79" spans="1:5" x14ac:dyDescent="0.25">
      <c r="A79" s="40"/>
      <c r="B79" s="40"/>
      <c r="C79" s="40"/>
      <c r="D79" s="40"/>
      <c r="E79" s="40"/>
    </row>
    <row r="80" spans="1:5" x14ac:dyDescent="0.25">
      <c r="A80" s="40"/>
      <c r="B80" s="40"/>
      <c r="C80" s="40"/>
      <c r="D80" s="40"/>
      <c r="E80" s="40"/>
    </row>
    <row r="81" spans="1:5" x14ac:dyDescent="0.25">
      <c r="A81" s="40"/>
      <c r="B81" s="40"/>
      <c r="C81" s="40"/>
      <c r="D81" s="40"/>
      <c r="E81" s="40"/>
    </row>
    <row r="82" spans="1:5" x14ac:dyDescent="0.25">
      <c r="A82" s="40"/>
      <c r="B82" s="40"/>
      <c r="C82" s="40"/>
      <c r="D82" s="40"/>
      <c r="E82" s="40"/>
    </row>
    <row r="83" spans="1:5" x14ac:dyDescent="0.25">
      <c r="A83" s="40"/>
      <c r="B83" s="40"/>
      <c r="C83" s="40"/>
      <c r="D83" s="40"/>
      <c r="E83" s="40"/>
    </row>
    <row r="84" spans="1:5" x14ac:dyDescent="0.25">
      <c r="A84" s="40"/>
      <c r="B84" s="40"/>
      <c r="C84" s="40"/>
      <c r="D84" s="40"/>
      <c r="E84" s="40"/>
    </row>
    <row r="85" spans="1:5" x14ac:dyDescent="0.25">
      <c r="A85" s="40"/>
      <c r="B85" s="40"/>
      <c r="C85" s="40"/>
      <c r="D85" s="40"/>
      <c r="E85" s="40"/>
    </row>
    <row r="86" spans="1:5" x14ac:dyDescent="0.25">
      <c r="A86" s="40"/>
      <c r="B86" s="40"/>
      <c r="C86" s="40"/>
      <c r="D86" s="40"/>
      <c r="E86" s="40"/>
    </row>
    <row r="87" spans="1:5" x14ac:dyDescent="0.25">
      <c r="A87" s="40"/>
      <c r="B87" s="40"/>
      <c r="C87" s="40"/>
      <c r="D87" s="40"/>
      <c r="E87" s="40"/>
    </row>
    <row r="88" spans="1:5" x14ac:dyDescent="0.25">
      <c r="A88" s="40"/>
      <c r="B88" s="40"/>
      <c r="C88" s="40"/>
      <c r="D88" s="40"/>
      <c r="E88" s="40"/>
    </row>
    <row r="89" spans="1:5" x14ac:dyDescent="0.25">
      <c r="A89" s="40"/>
      <c r="B89" s="40"/>
      <c r="C89" s="40"/>
      <c r="D89" s="40"/>
      <c r="E89" s="40"/>
    </row>
    <row r="90" spans="1:5" x14ac:dyDescent="0.25">
      <c r="A90" s="40"/>
      <c r="B90" s="40"/>
      <c r="C90" s="40"/>
      <c r="D90" s="40"/>
      <c r="E90" s="40"/>
    </row>
    <row r="91" spans="1:5" x14ac:dyDescent="0.25">
      <c r="A91" s="40"/>
      <c r="B91" s="40"/>
      <c r="C91" s="40"/>
      <c r="D91" s="40"/>
      <c r="E91" s="40"/>
    </row>
    <row r="92" spans="1:5" x14ac:dyDescent="0.25">
      <c r="A92" s="40"/>
      <c r="B92" s="40"/>
      <c r="C92" s="40"/>
      <c r="D92" s="40"/>
      <c r="E92" s="40"/>
    </row>
    <row r="93" spans="1:5" x14ac:dyDescent="0.25">
      <c r="A93" s="40"/>
      <c r="B93" s="40"/>
      <c r="C93" s="40"/>
      <c r="D93" s="40"/>
      <c r="E93" s="40"/>
    </row>
    <row r="94" spans="1:5" x14ac:dyDescent="0.25">
      <c r="A94" s="40"/>
      <c r="B94" s="40"/>
      <c r="C94" s="40"/>
      <c r="D94" s="40"/>
      <c r="E94" s="40"/>
    </row>
    <row r="95" spans="1:5" x14ac:dyDescent="0.25">
      <c r="A95" s="40"/>
      <c r="B95" s="40"/>
      <c r="C95" s="40"/>
      <c r="D95" s="40"/>
      <c r="E95" s="40"/>
    </row>
    <row r="96" spans="1:5" x14ac:dyDescent="0.25">
      <c r="A96" s="40"/>
      <c r="B96" s="40"/>
      <c r="C96" s="40"/>
      <c r="D96" s="40"/>
      <c r="E96" s="40"/>
    </row>
    <row r="97" spans="1:5" x14ac:dyDescent="0.25">
      <c r="A97" s="40"/>
      <c r="B97" s="40"/>
      <c r="C97" s="40"/>
      <c r="D97" s="40"/>
      <c r="E97" s="40"/>
    </row>
    <row r="98" spans="1:5" x14ac:dyDescent="0.25">
      <c r="A98" s="40"/>
      <c r="B98" s="40"/>
      <c r="C98" s="40"/>
      <c r="D98" s="40"/>
      <c r="E98" s="40"/>
    </row>
    <row r="99" spans="1:5" x14ac:dyDescent="0.25">
      <c r="A99" s="40"/>
      <c r="B99" s="40"/>
      <c r="C99" s="40"/>
      <c r="D99" s="40"/>
      <c r="E99" s="40"/>
    </row>
    <row r="100" spans="1:5" x14ac:dyDescent="0.25">
      <c r="A100" s="40"/>
      <c r="B100" s="40"/>
      <c r="C100" s="40"/>
      <c r="D100" s="40"/>
      <c r="E100" s="40"/>
    </row>
    <row r="101" spans="1:5" x14ac:dyDescent="0.25">
      <c r="A101" s="40"/>
      <c r="B101" s="40"/>
      <c r="C101" s="40"/>
      <c r="D101" s="40"/>
      <c r="E101" s="40"/>
    </row>
    <row r="102" spans="1:5" x14ac:dyDescent="0.25">
      <c r="A102" s="40"/>
      <c r="B102" s="40"/>
      <c r="C102" s="40"/>
      <c r="D102" s="40"/>
      <c r="E102" s="40"/>
    </row>
    <row r="103" spans="1:5" x14ac:dyDescent="0.25">
      <c r="A103" s="40"/>
      <c r="B103" s="40"/>
      <c r="C103" s="40"/>
      <c r="D103" s="40"/>
      <c r="E103" s="40"/>
    </row>
    <row r="104" spans="1:5" x14ac:dyDescent="0.25">
      <c r="A104" s="40"/>
      <c r="B104" s="40"/>
      <c r="C104" s="40"/>
      <c r="D104" s="40"/>
      <c r="E104" s="40"/>
    </row>
    <row r="105" spans="1:5" x14ac:dyDescent="0.25">
      <c r="A105" s="40"/>
      <c r="B105" s="40"/>
      <c r="C105" s="40"/>
      <c r="D105" s="40"/>
      <c r="E105" s="40"/>
    </row>
    <row r="106" spans="1:5" x14ac:dyDescent="0.25">
      <c r="A106" s="40"/>
      <c r="B106" s="40"/>
      <c r="C106" s="40"/>
      <c r="D106" s="40"/>
      <c r="E106" s="40"/>
    </row>
    <row r="107" spans="1:5" x14ac:dyDescent="0.25">
      <c r="A107" s="40"/>
      <c r="B107" s="40"/>
      <c r="C107" s="40"/>
      <c r="D107" s="40"/>
      <c r="E107" s="40"/>
    </row>
    <row r="108" spans="1:5" x14ac:dyDescent="0.25">
      <c r="A108" s="40"/>
      <c r="B108" s="40"/>
      <c r="C108" s="40"/>
      <c r="D108" s="40"/>
      <c r="E108" s="40"/>
    </row>
    <row r="109" spans="1:5" x14ac:dyDescent="0.25">
      <c r="A109" s="40"/>
      <c r="B109" s="40"/>
      <c r="C109" s="40"/>
      <c r="D109" s="40"/>
      <c r="E109" s="40"/>
    </row>
    <row r="110" spans="1:5" x14ac:dyDescent="0.25">
      <c r="A110" s="40"/>
      <c r="B110" s="40"/>
      <c r="C110" s="40"/>
      <c r="D110" s="40"/>
      <c r="E110" s="40"/>
    </row>
    <row r="111" spans="1:5" x14ac:dyDescent="0.25">
      <c r="A111" s="40"/>
      <c r="B111" s="40"/>
      <c r="C111" s="40"/>
      <c r="D111" s="40"/>
      <c r="E111" s="40"/>
    </row>
    <row r="112" spans="1:5" x14ac:dyDescent="0.25">
      <c r="A112" s="40"/>
      <c r="B112" s="40"/>
      <c r="C112" s="40"/>
      <c r="D112" s="40"/>
      <c r="E112" s="40"/>
    </row>
    <row r="113" spans="1:5" x14ac:dyDescent="0.25">
      <c r="A113" s="40"/>
      <c r="B113" s="40"/>
      <c r="C113" s="40"/>
      <c r="D113" s="40"/>
      <c r="E113" s="40"/>
    </row>
    <row r="114" spans="1:5" x14ac:dyDescent="0.25">
      <c r="A114" s="40"/>
      <c r="B114" s="40"/>
      <c r="C114" s="40"/>
      <c r="D114" s="40"/>
      <c r="E114" s="40"/>
    </row>
    <row r="115" spans="1:5" x14ac:dyDescent="0.25">
      <c r="A115" s="40"/>
      <c r="B115" s="40"/>
      <c r="C115" s="40"/>
      <c r="D115" s="40"/>
      <c r="E115" s="40"/>
    </row>
    <row r="116" spans="1:5" x14ac:dyDescent="0.25">
      <c r="A116" s="40"/>
      <c r="B116" s="40"/>
      <c r="C116" s="40"/>
      <c r="D116" s="40"/>
      <c r="E116" s="40"/>
    </row>
    <row r="117" spans="1:5" x14ac:dyDescent="0.25">
      <c r="A117" s="40"/>
      <c r="B117" s="40"/>
      <c r="C117" s="40"/>
      <c r="D117" s="40"/>
      <c r="E117" s="40"/>
    </row>
    <row r="118" spans="1:5" x14ac:dyDescent="0.25">
      <c r="A118" s="40"/>
      <c r="B118" s="40"/>
      <c r="C118" s="40"/>
      <c r="D118" s="40"/>
      <c r="E118" s="40"/>
    </row>
    <row r="119" spans="1:5" x14ac:dyDescent="0.25">
      <c r="A119" s="40"/>
      <c r="B119" s="40"/>
      <c r="C119" s="40"/>
      <c r="D119" s="40"/>
      <c r="E119" s="40"/>
    </row>
    <row r="120" spans="1:5" x14ac:dyDescent="0.25">
      <c r="A120" s="40"/>
      <c r="B120" s="40"/>
      <c r="C120" s="40"/>
      <c r="D120" s="40"/>
      <c r="E120" s="40"/>
    </row>
    <row r="121" spans="1:5" x14ac:dyDescent="0.25">
      <c r="A121" s="40"/>
      <c r="B121" s="40"/>
      <c r="C121" s="40"/>
      <c r="D121" s="40"/>
      <c r="E121" s="40"/>
    </row>
    <row r="122" spans="1:5" x14ac:dyDescent="0.25">
      <c r="A122" s="40"/>
      <c r="B122" s="40"/>
      <c r="C122" s="40"/>
      <c r="D122" s="40"/>
      <c r="E122" s="40"/>
    </row>
    <row r="123" spans="1:5" x14ac:dyDescent="0.25">
      <c r="A123" s="40"/>
      <c r="B123" s="40"/>
      <c r="C123" s="40"/>
      <c r="D123" s="40"/>
      <c r="E123" s="40"/>
    </row>
    <row r="124" spans="1:5" x14ac:dyDescent="0.25">
      <c r="A124" s="40"/>
      <c r="B124" s="40"/>
      <c r="C124" s="40"/>
      <c r="D124" s="40"/>
      <c r="E124" s="40"/>
    </row>
    <row r="125" spans="1:5" x14ac:dyDescent="0.25">
      <c r="A125" s="40"/>
      <c r="B125" s="40"/>
      <c r="C125" s="40"/>
      <c r="D125" s="40"/>
      <c r="E125" s="40"/>
    </row>
    <row r="126" spans="1:5" x14ac:dyDescent="0.25">
      <c r="A126" s="40"/>
      <c r="B126" s="40"/>
      <c r="C126" s="40"/>
      <c r="D126" s="40"/>
      <c r="E126" s="40"/>
    </row>
    <row r="127" spans="1:5" x14ac:dyDescent="0.25">
      <c r="A127" s="40"/>
      <c r="B127" s="40"/>
      <c r="C127" s="40"/>
      <c r="D127" s="40"/>
      <c r="E127" s="40"/>
    </row>
    <row r="128" spans="1:5" x14ac:dyDescent="0.25">
      <c r="A128" s="40"/>
      <c r="B128" s="40"/>
      <c r="C128" s="40"/>
      <c r="D128" s="40"/>
      <c r="E128" s="40"/>
    </row>
    <row r="129" spans="1:5" x14ac:dyDescent="0.25">
      <c r="A129" s="40"/>
      <c r="B129" s="40"/>
      <c r="C129" s="40"/>
      <c r="D129" s="40"/>
      <c r="E129" s="40"/>
    </row>
    <row r="130" spans="1:5" x14ac:dyDescent="0.25">
      <c r="A130" s="40"/>
      <c r="B130" s="40"/>
      <c r="C130" s="40"/>
      <c r="D130" s="40"/>
      <c r="E130" s="40"/>
    </row>
    <row r="131" spans="1:5" x14ac:dyDescent="0.25">
      <c r="A131" s="40"/>
      <c r="B131" s="40"/>
      <c r="C131" s="40"/>
      <c r="D131" s="40"/>
      <c r="E131" s="40"/>
    </row>
    <row r="132" spans="1:5" x14ac:dyDescent="0.25">
      <c r="A132" s="40"/>
      <c r="B132" s="40"/>
      <c r="C132" s="40"/>
      <c r="D132" s="40"/>
      <c r="E132" s="40"/>
    </row>
    <row r="133" spans="1:5" x14ac:dyDescent="0.25">
      <c r="A133" s="40"/>
      <c r="B133" s="40"/>
      <c r="C133" s="40"/>
      <c r="D133" s="40"/>
      <c r="E133" s="40"/>
    </row>
    <row r="134" spans="1:5" x14ac:dyDescent="0.25">
      <c r="A134" s="40"/>
      <c r="B134" s="40"/>
      <c r="C134" s="40"/>
      <c r="D134" s="40"/>
      <c r="E134" s="40"/>
    </row>
    <row r="135" spans="1:5" x14ac:dyDescent="0.25">
      <c r="A135" s="40"/>
      <c r="B135" s="40"/>
      <c r="C135" s="40"/>
      <c r="D135" s="40"/>
      <c r="E135" s="40"/>
    </row>
    <row r="136" spans="1:5" x14ac:dyDescent="0.25">
      <c r="A136" s="40"/>
      <c r="B136" s="40"/>
      <c r="C136" s="40"/>
      <c r="D136" s="40"/>
      <c r="E136" s="40"/>
    </row>
    <row r="137" spans="1:5" x14ac:dyDescent="0.25">
      <c r="A137" s="40"/>
      <c r="B137" s="40"/>
      <c r="C137" s="40"/>
      <c r="D137" s="40"/>
      <c r="E137" s="40"/>
    </row>
    <row r="138" spans="1:5" x14ac:dyDescent="0.25">
      <c r="A138" s="40"/>
      <c r="B138" s="40"/>
      <c r="C138" s="40"/>
      <c r="D138" s="40"/>
      <c r="E138" s="40"/>
    </row>
    <row r="139" spans="1:5" x14ac:dyDescent="0.25">
      <c r="A139" s="40"/>
      <c r="B139" s="40"/>
      <c r="C139" s="40"/>
      <c r="D139" s="40"/>
      <c r="E139" s="40"/>
    </row>
    <row r="140" spans="1:5" x14ac:dyDescent="0.25">
      <c r="A140" s="40"/>
      <c r="B140" s="40"/>
      <c r="C140" s="40"/>
      <c r="D140" s="40"/>
      <c r="E140" s="40"/>
    </row>
    <row r="141" spans="1:5" x14ac:dyDescent="0.25">
      <c r="A141" s="40"/>
      <c r="B141" s="40"/>
      <c r="C141" s="40"/>
      <c r="D141" s="40"/>
      <c r="E141" s="40"/>
    </row>
    <row r="142" spans="1:5" x14ac:dyDescent="0.25">
      <c r="A142" s="40"/>
      <c r="B142" s="40"/>
      <c r="C142" s="40"/>
      <c r="D142" s="40"/>
      <c r="E142" s="40"/>
    </row>
    <row r="143" spans="1:5" x14ac:dyDescent="0.25">
      <c r="A143" s="40"/>
      <c r="B143" s="40"/>
      <c r="C143" s="40"/>
      <c r="D143" s="40"/>
      <c r="E143" s="40"/>
    </row>
    <row r="144" spans="1:5" x14ac:dyDescent="0.25">
      <c r="A144" s="40"/>
      <c r="B144" s="40"/>
      <c r="C144" s="40"/>
      <c r="D144" s="40"/>
      <c r="E144" s="40"/>
    </row>
    <row r="145" spans="1:5" x14ac:dyDescent="0.25">
      <c r="A145" s="40"/>
      <c r="B145" s="40"/>
      <c r="C145" s="40"/>
      <c r="D145" s="40"/>
      <c r="E145" s="40"/>
    </row>
    <row r="146" spans="1:5" x14ac:dyDescent="0.25">
      <c r="A146" s="40"/>
      <c r="B146" s="40"/>
      <c r="C146" s="40"/>
      <c r="D146" s="40"/>
      <c r="E146" s="40"/>
    </row>
    <row r="147" spans="1:5" x14ac:dyDescent="0.25">
      <c r="A147" s="40"/>
      <c r="B147" s="40"/>
      <c r="C147" s="40"/>
      <c r="D147" s="40"/>
      <c r="E147" s="40"/>
    </row>
    <row r="148" spans="1:5" x14ac:dyDescent="0.25">
      <c r="A148" s="40"/>
      <c r="B148" s="40"/>
      <c r="C148" s="40"/>
      <c r="D148" s="40"/>
      <c r="E148" s="40"/>
    </row>
    <row r="149" spans="1:5" x14ac:dyDescent="0.25">
      <c r="A149" s="40"/>
      <c r="B149" s="40"/>
      <c r="C149" s="40"/>
      <c r="D149" s="40"/>
      <c r="E149" s="40"/>
    </row>
    <row r="150" spans="1:5" x14ac:dyDescent="0.25">
      <c r="A150" s="40"/>
      <c r="B150" s="40"/>
      <c r="C150" s="40"/>
      <c r="D150" s="40"/>
      <c r="E150" s="40"/>
    </row>
    <row r="151" spans="1:5" x14ac:dyDescent="0.25">
      <c r="A151" s="40"/>
      <c r="B151" s="40"/>
      <c r="C151" s="40"/>
      <c r="D151" s="40"/>
      <c r="E151" s="40"/>
    </row>
    <row r="152" spans="1:5" x14ac:dyDescent="0.25">
      <c r="A152" s="40"/>
      <c r="B152" s="40"/>
      <c r="C152" s="40"/>
      <c r="D152" s="40"/>
      <c r="E152" s="40"/>
    </row>
    <row r="153" spans="1:5" x14ac:dyDescent="0.25">
      <c r="A153" s="40"/>
      <c r="B153" s="40"/>
      <c r="C153" s="40"/>
      <c r="D153" s="40"/>
      <c r="E153" s="40"/>
    </row>
    <row r="154" spans="1:5" x14ac:dyDescent="0.25">
      <c r="A154" s="40"/>
      <c r="B154" s="40"/>
      <c r="C154" s="40"/>
      <c r="D154" s="40"/>
      <c r="E154" s="40"/>
    </row>
    <row r="155" spans="1:5" x14ac:dyDescent="0.25">
      <c r="A155" s="40"/>
      <c r="B155" s="40"/>
      <c r="C155" s="40"/>
      <c r="D155" s="40"/>
      <c r="E155" s="40"/>
    </row>
    <row r="156" spans="1:5" x14ac:dyDescent="0.25">
      <c r="A156" s="40"/>
      <c r="B156" s="40"/>
      <c r="C156" s="40"/>
      <c r="D156" s="40"/>
      <c r="E156" s="40"/>
    </row>
    <row r="157" spans="1:5" x14ac:dyDescent="0.25">
      <c r="A157" s="40"/>
      <c r="B157" s="40"/>
      <c r="C157" s="40"/>
      <c r="D157" s="40"/>
      <c r="E157" s="40"/>
    </row>
    <row r="158" spans="1:5" x14ac:dyDescent="0.25">
      <c r="A158" s="40"/>
      <c r="B158" s="40"/>
      <c r="C158" s="40"/>
      <c r="D158" s="40"/>
      <c r="E158" s="40"/>
    </row>
    <row r="159" spans="1:5" x14ac:dyDescent="0.25">
      <c r="A159" s="40"/>
      <c r="B159" s="40"/>
      <c r="C159" s="40"/>
      <c r="D159" s="40"/>
      <c r="E159" s="40"/>
    </row>
    <row r="160" spans="1:5" x14ac:dyDescent="0.25">
      <c r="A160" s="40"/>
      <c r="B160" s="40"/>
      <c r="C160" s="40"/>
      <c r="D160" s="40"/>
      <c r="E160" s="40"/>
    </row>
    <row r="161" spans="1:5" x14ac:dyDescent="0.25">
      <c r="A161" s="40"/>
      <c r="B161" s="40"/>
      <c r="C161" s="40"/>
      <c r="D161" s="40"/>
      <c r="E161" s="40"/>
    </row>
    <row r="162" spans="1:5" x14ac:dyDescent="0.25">
      <c r="A162" s="40"/>
      <c r="B162" s="40"/>
      <c r="C162" s="40"/>
      <c r="D162" s="40"/>
      <c r="E162" s="40"/>
    </row>
    <row r="163" spans="1:5" x14ac:dyDescent="0.25">
      <c r="A163" s="40"/>
      <c r="B163" s="40"/>
      <c r="C163" s="40"/>
      <c r="D163" s="40"/>
      <c r="E163" s="40"/>
    </row>
    <row r="164" spans="1:5" x14ac:dyDescent="0.25">
      <c r="A164" s="40"/>
      <c r="B164" s="40"/>
      <c r="C164" s="40"/>
      <c r="D164" s="40"/>
      <c r="E164" s="40"/>
    </row>
    <row r="165" spans="1:5" x14ac:dyDescent="0.25">
      <c r="A165" s="40"/>
      <c r="B165" s="40"/>
      <c r="C165" s="40"/>
      <c r="D165" s="40"/>
      <c r="E165" s="40"/>
    </row>
    <row r="166" spans="1:5" x14ac:dyDescent="0.25">
      <c r="A166" s="40"/>
      <c r="B166" s="40"/>
      <c r="C166" s="40"/>
      <c r="D166" s="40"/>
      <c r="E166" s="40"/>
    </row>
    <row r="167" spans="1:5" x14ac:dyDescent="0.25">
      <c r="A167" s="40"/>
      <c r="B167" s="40"/>
      <c r="C167" s="40"/>
      <c r="D167" s="40"/>
      <c r="E167" s="40"/>
    </row>
    <row r="168" spans="1:5" x14ac:dyDescent="0.25">
      <c r="A168" s="40"/>
      <c r="B168" s="40"/>
      <c r="C168" s="40"/>
      <c r="D168" s="40"/>
      <c r="E168" s="40"/>
    </row>
    <row r="169" spans="1:5" x14ac:dyDescent="0.25">
      <c r="A169" s="40"/>
      <c r="B169" s="40"/>
      <c r="C169" s="40"/>
      <c r="D169" s="40"/>
      <c r="E169" s="40"/>
    </row>
    <row r="170" spans="1:5" x14ac:dyDescent="0.25">
      <c r="A170" s="40"/>
      <c r="B170" s="40"/>
      <c r="C170" s="40"/>
      <c r="D170" s="40"/>
      <c r="E170" s="40"/>
    </row>
    <row r="171" spans="1:5" x14ac:dyDescent="0.25">
      <c r="A171" s="40"/>
      <c r="B171" s="40"/>
      <c r="C171" s="40"/>
      <c r="D171" s="40"/>
      <c r="E171" s="40"/>
    </row>
    <row r="172" spans="1:5" x14ac:dyDescent="0.25">
      <c r="A172" s="40"/>
      <c r="B172" s="40"/>
      <c r="C172" s="40"/>
      <c r="D172" s="40"/>
      <c r="E172" s="40"/>
    </row>
    <row r="173" spans="1:5" x14ac:dyDescent="0.25">
      <c r="A173" s="40"/>
      <c r="B173" s="40"/>
      <c r="C173" s="40"/>
      <c r="D173" s="40"/>
      <c r="E173" s="40"/>
    </row>
    <row r="174" spans="1:5" x14ac:dyDescent="0.25">
      <c r="A174" s="40"/>
      <c r="B174" s="40"/>
      <c r="C174" s="40"/>
      <c r="D174" s="40"/>
      <c r="E174" s="40"/>
    </row>
    <row r="175" spans="1:5" x14ac:dyDescent="0.25">
      <c r="A175" s="40"/>
      <c r="B175" s="40"/>
      <c r="C175" s="40"/>
      <c r="D175" s="40"/>
      <c r="E175" s="40"/>
    </row>
    <row r="176" spans="1:5" x14ac:dyDescent="0.25">
      <c r="A176" s="40"/>
      <c r="B176" s="40"/>
      <c r="C176" s="40"/>
      <c r="D176" s="40"/>
      <c r="E176" s="40"/>
    </row>
    <row r="177" spans="1:5" x14ac:dyDescent="0.25">
      <c r="A177" s="40"/>
      <c r="B177" s="40"/>
      <c r="C177" s="40"/>
      <c r="D177" s="40"/>
      <c r="E177" s="40"/>
    </row>
    <row r="178" spans="1:5" x14ac:dyDescent="0.25">
      <c r="A178" s="40"/>
      <c r="B178" s="40"/>
      <c r="C178" s="40"/>
      <c r="D178" s="40"/>
      <c r="E178" s="40"/>
    </row>
    <row r="179" spans="1:5" x14ac:dyDescent="0.25">
      <c r="A179" s="40"/>
      <c r="B179" s="40"/>
      <c r="C179" s="40"/>
      <c r="D179" s="40"/>
      <c r="E179" s="40"/>
    </row>
    <row r="180" spans="1:5" x14ac:dyDescent="0.25">
      <c r="A180" s="40"/>
      <c r="B180" s="40"/>
      <c r="C180" s="40"/>
      <c r="D180" s="40"/>
      <c r="E180" s="40"/>
    </row>
    <row r="181" spans="1:5" x14ac:dyDescent="0.25">
      <c r="A181" s="40"/>
      <c r="B181" s="40"/>
      <c r="C181" s="40"/>
      <c r="D181" s="40"/>
      <c r="E181" s="40"/>
    </row>
    <row r="182" spans="1:5" x14ac:dyDescent="0.25">
      <c r="A182" s="40"/>
      <c r="B182" s="40"/>
      <c r="C182" s="40"/>
      <c r="D182" s="40"/>
      <c r="E182" s="40"/>
    </row>
    <row r="183" spans="1:5" x14ac:dyDescent="0.25">
      <c r="A183" s="40"/>
      <c r="B183" s="40"/>
      <c r="C183" s="40"/>
      <c r="D183" s="40"/>
      <c r="E183" s="40"/>
    </row>
    <row r="184" spans="1:5" x14ac:dyDescent="0.25">
      <c r="A184" s="40"/>
      <c r="B184" s="40"/>
      <c r="C184" s="40"/>
      <c r="D184" s="40"/>
      <c r="E184" s="40"/>
    </row>
    <row r="185" spans="1:5" x14ac:dyDescent="0.25">
      <c r="A185" s="40"/>
      <c r="B185" s="40"/>
      <c r="C185" s="40"/>
      <c r="D185" s="40"/>
      <c r="E185" s="40"/>
    </row>
    <row r="186" spans="1:5" x14ac:dyDescent="0.25">
      <c r="A186" s="40"/>
      <c r="B186" s="40"/>
      <c r="C186" s="40"/>
      <c r="D186" s="40"/>
      <c r="E186" s="40"/>
    </row>
    <row r="187" spans="1:5" x14ac:dyDescent="0.25">
      <c r="A187" s="40"/>
      <c r="B187" s="40"/>
      <c r="C187" s="40"/>
      <c r="D187" s="40"/>
      <c r="E187" s="40"/>
    </row>
    <row r="188" spans="1:5" x14ac:dyDescent="0.25">
      <c r="A188" s="40"/>
      <c r="B188" s="40"/>
      <c r="C188" s="40"/>
      <c r="D188" s="40"/>
      <c r="E188" s="40"/>
    </row>
    <row r="189" spans="1:5" x14ac:dyDescent="0.25">
      <c r="A189" s="40"/>
      <c r="B189" s="40"/>
      <c r="C189" s="40"/>
      <c r="D189" s="40"/>
      <c r="E189" s="40"/>
    </row>
    <row r="190" spans="1:5" x14ac:dyDescent="0.25">
      <c r="A190" s="40"/>
      <c r="B190" s="40"/>
      <c r="C190" s="40"/>
      <c r="D190" s="40"/>
      <c r="E190" s="40"/>
    </row>
    <row r="191" spans="1:5" x14ac:dyDescent="0.25">
      <c r="A191" s="40"/>
      <c r="B191" s="40"/>
      <c r="C191" s="40"/>
      <c r="D191" s="40"/>
      <c r="E191" s="40"/>
    </row>
    <row r="192" spans="1:5" x14ac:dyDescent="0.25">
      <c r="A192" s="40"/>
      <c r="B192" s="40"/>
      <c r="C192" s="40"/>
      <c r="D192" s="40"/>
      <c r="E192" s="40"/>
    </row>
    <row r="193" spans="1:5" x14ac:dyDescent="0.25">
      <c r="A193" s="40"/>
      <c r="B193" s="40"/>
      <c r="C193" s="40"/>
      <c r="D193" s="40"/>
      <c r="E193" s="40"/>
    </row>
    <row r="194" spans="1:5" x14ac:dyDescent="0.25">
      <c r="A194" s="40"/>
      <c r="B194" s="40"/>
      <c r="C194" s="40"/>
      <c r="D194" s="40"/>
      <c r="E194" s="40"/>
    </row>
    <row r="195" spans="1:5" x14ac:dyDescent="0.25">
      <c r="A195" s="40"/>
      <c r="B195" s="40"/>
      <c r="C195" s="40"/>
      <c r="D195" s="40"/>
      <c r="E195" s="40"/>
    </row>
    <row r="196" spans="1:5" x14ac:dyDescent="0.25">
      <c r="A196" s="40"/>
      <c r="B196" s="40"/>
      <c r="C196" s="40"/>
      <c r="D196" s="40"/>
      <c r="E196" s="40"/>
    </row>
    <row r="197" spans="1:5" x14ac:dyDescent="0.25">
      <c r="A197" s="40"/>
      <c r="B197" s="40"/>
      <c r="C197" s="40"/>
      <c r="D197" s="40"/>
      <c r="E197" s="40"/>
    </row>
    <row r="198" spans="1:5" x14ac:dyDescent="0.25">
      <c r="A198" s="40"/>
      <c r="B198" s="40"/>
      <c r="C198" s="40"/>
      <c r="D198" s="40"/>
      <c r="E198" s="40"/>
    </row>
    <row r="199" spans="1:5" x14ac:dyDescent="0.25">
      <c r="A199" s="40"/>
      <c r="B199" s="40"/>
      <c r="C199" s="40"/>
      <c r="D199" s="40"/>
      <c r="E199" s="40"/>
    </row>
    <row r="200" spans="1:5" x14ac:dyDescent="0.25">
      <c r="A200" s="40"/>
      <c r="B200" s="40"/>
      <c r="C200" s="40"/>
      <c r="D200" s="40"/>
      <c r="E200" s="40"/>
    </row>
    <row r="201" spans="1:5" x14ac:dyDescent="0.25">
      <c r="A201" s="40"/>
      <c r="B201" s="40"/>
      <c r="C201" s="40"/>
      <c r="D201" s="40"/>
      <c r="E201" s="40"/>
    </row>
    <row r="202" spans="1:5" x14ac:dyDescent="0.25">
      <c r="A202" s="40"/>
      <c r="B202" s="40"/>
      <c r="C202" s="40"/>
      <c r="D202" s="40"/>
      <c r="E202" s="40"/>
    </row>
    <row r="203" spans="1:5" x14ac:dyDescent="0.25">
      <c r="A203" s="40"/>
      <c r="B203" s="40"/>
      <c r="C203" s="40"/>
      <c r="D203" s="40"/>
      <c r="E203" s="40"/>
    </row>
    <row r="204" spans="1:5" x14ac:dyDescent="0.25">
      <c r="A204" s="40"/>
      <c r="B204" s="40"/>
      <c r="C204" s="40"/>
      <c r="D204" s="40"/>
      <c r="E204" s="40"/>
    </row>
    <row r="205" spans="1:5" x14ac:dyDescent="0.25">
      <c r="A205" s="40"/>
      <c r="B205" s="40"/>
      <c r="C205" s="40"/>
      <c r="D205" s="40"/>
      <c r="E205" s="40"/>
    </row>
    <row r="206" spans="1:5" x14ac:dyDescent="0.25">
      <c r="A206" s="40"/>
      <c r="B206" s="40"/>
      <c r="C206" s="40"/>
      <c r="D206" s="40"/>
      <c r="E206" s="40"/>
    </row>
    <row r="207" spans="1:5" x14ac:dyDescent="0.25">
      <c r="A207" s="40"/>
      <c r="B207" s="40"/>
      <c r="C207" s="40"/>
      <c r="D207" s="40"/>
      <c r="E207" s="40"/>
    </row>
    <row r="208" spans="1:5" x14ac:dyDescent="0.25">
      <c r="A208" s="40"/>
      <c r="B208" s="40"/>
      <c r="C208" s="40"/>
      <c r="D208" s="40"/>
      <c r="E208" s="40"/>
    </row>
    <row r="209" spans="1:5" x14ac:dyDescent="0.25">
      <c r="A209" s="40"/>
      <c r="B209" s="40"/>
      <c r="C209" s="40"/>
      <c r="D209" s="40"/>
      <c r="E209" s="40"/>
    </row>
    <row r="210" spans="1:5" x14ac:dyDescent="0.25">
      <c r="A210" s="40"/>
      <c r="B210" s="40"/>
      <c r="C210" s="40"/>
      <c r="D210" s="40"/>
      <c r="E210" s="40"/>
    </row>
    <row r="211" spans="1:5" x14ac:dyDescent="0.25">
      <c r="A211" s="40"/>
      <c r="B211" s="40"/>
      <c r="C211" s="40"/>
      <c r="D211" s="40"/>
      <c r="E211" s="40"/>
    </row>
    <row r="212" spans="1:5" x14ac:dyDescent="0.25">
      <c r="A212" s="40"/>
      <c r="B212" s="40"/>
      <c r="C212" s="40"/>
      <c r="D212" s="40"/>
      <c r="E212" s="40"/>
    </row>
    <row r="213" spans="1:5" x14ac:dyDescent="0.25">
      <c r="A213" s="40"/>
      <c r="B213" s="40"/>
      <c r="C213" s="40"/>
      <c r="D213" s="40"/>
      <c r="E213" s="40"/>
    </row>
    <row r="214" spans="1:5" x14ac:dyDescent="0.25">
      <c r="A214" s="40"/>
      <c r="B214" s="40"/>
      <c r="C214" s="40"/>
      <c r="D214" s="40"/>
      <c r="E214" s="40"/>
    </row>
    <row r="215" spans="1:5" x14ac:dyDescent="0.25">
      <c r="A215" s="40"/>
      <c r="B215" s="40"/>
      <c r="C215" s="40"/>
      <c r="D215" s="40"/>
      <c r="E215" s="40"/>
    </row>
    <row r="216" spans="1:5" x14ac:dyDescent="0.25">
      <c r="A216" s="40"/>
      <c r="B216" s="40"/>
      <c r="C216" s="40"/>
      <c r="D216" s="40"/>
      <c r="E216" s="40"/>
    </row>
    <row r="217" spans="1:5" x14ac:dyDescent="0.25">
      <c r="A217" s="40"/>
      <c r="B217" s="40"/>
      <c r="C217" s="40"/>
      <c r="D217" s="40"/>
      <c r="E217" s="40"/>
    </row>
    <row r="218" spans="1:5" x14ac:dyDescent="0.25">
      <c r="A218" s="40"/>
      <c r="B218" s="40"/>
      <c r="C218" s="40"/>
      <c r="D218" s="40"/>
      <c r="E218" s="40"/>
    </row>
    <row r="219" spans="1:5" x14ac:dyDescent="0.25">
      <c r="A219" s="40"/>
      <c r="B219" s="40"/>
      <c r="C219" s="40"/>
      <c r="D219" s="40"/>
      <c r="E219" s="40"/>
    </row>
    <row r="220" spans="1:5" x14ac:dyDescent="0.25">
      <c r="A220" s="40"/>
      <c r="B220" s="40"/>
      <c r="C220" s="40"/>
      <c r="D220" s="40"/>
      <c r="E220" s="40"/>
    </row>
    <row r="221" spans="1:5" x14ac:dyDescent="0.25">
      <c r="A221" s="40"/>
      <c r="B221" s="40"/>
      <c r="C221" s="40"/>
      <c r="D221" s="40"/>
      <c r="E221" s="40"/>
    </row>
    <row r="222" spans="1:5" x14ac:dyDescent="0.25">
      <c r="A222" s="40"/>
      <c r="B222" s="40"/>
      <c r="C222" s="40"/>
      <c r="D222" s="40"/>
      <c r="E222" s="40"/>
    </row>
    <row r="223" spans="1:5" x14ac:dyDescent="0.25">
      <c r="A223" s="40"/>
      <c r="B223" s="40"/>
      <c r="C223" s="40"/>
      <c r="D223" s="40"/>
      <c r="E223" s="40"/>
    </row>
    <row r="224" spans="1:5" x14ac:dyDescent="0.25">
      <c r="A224" s="40"/>
      <c r="B224" s="40"/>
      <c r="C224" s="40"/>
      <c r="D224" s="40"/>
      <c r="E224" s="40"/>
    </row>
    <row r="225" spans="1:5" x14ac:dyDescent="0.25">
      <c r="A225" s="40"/>
      <c r="B225" s="40"/>
      <c r="C225" s="40"/>
      <c r="D225" s="40"/>
      <c r="E225" s="40"/>
    </row>
    <row r="226" spans="1:5" x14ac:dyDescent="0.25">
      <c r="A226" s="40"/>
      <c r="B226" s="40"/>
      <c r="C226" s="40"/>
      <c r="D226" s="40"/>
      <c r="E226" s="40"/>
    </row>
    <row r="227" spans="1:5" x14ac:dyDescent="0.25">
      <c r="A227" s="40"/>
      <c r="B227" s="40"/>
      <c r="C227" s="40"/>
      <c r="D227" s="40"/>
      <c r="E227" s="40"/>
    </row>
    <row r="228" spans="1:5" x14ac:dyDescent="0.25">
      <c r="A228" s="40"/>
      <c r="B228" s="40"/>
      <c r="C228" s="40"/>
      <c r="D228" s="40"/>
      <c r="E228" s="40"/>
    </row>
    <row r="229" spans="1:5" x14ac:dyDescent="0.25">
      <c r="A229" s="40"/>
      <c r="B229" s="40"/>
      <c r="C229" s="40"/>
      <c r="D229" s="40"/>
      <c r="E229" s="40"/>
    </row>
    <row r="230" spans="1:5" x14ac:dyDescent="0.25">
      <c r="A230" s="40"/>
      <c r="B230" s="40"/>
      <c r="C230" s="40"/>
      <c r="D230" s="40"/>
      <c r="E230" s="40"/>
    </row>
    <row r="231" spans="1:5" x14ac:dyDescent="0.25">
      <c r="A231" s="40"/>
      <c r="B231" s="40"/>
      <c r="C231" s="40"/>
      <c r="D231" s="40"/>
      <c r="E231" s="40"/>
    </row>
    <row r="232" spans="1:5" x14ac:dyDescent="0.25">
      <c r="A232" s="40"/>
      <c r="B232" s="40"/>
      <c r="C232" s="40"/>
      <c r="D232" s="40"/>
      <c r="E232" s="40"/>
    </row>
    <row r="233" spans="1:5" x14ac:dyDescent="0.25">
      <c r="A233" s="40"/>
      <c r="B233" s="40"/>
      <c r="C233" s="40"/>
      <c r="D233" s="40"/>
      <c r="E233" s="40"/>
    </row>
    <row r="234" spans="1:5" x14ac:dyDescent="0.25">
      <c r="A234" s="40"/>
      <c r="B234" s="40"/>
      <c r="C234" s="40"/>
      <c r="D234" s="40"/>
      <c r="E234" s="40"/>
    </row>
    <row r="235" spans="1:5" x14ac:dyDescent="0.25">
      <c r="A235" s="40"/>
      <c r="B235" s="40"/>
      <c r="C235" s="40"/>
      <c r="D235" s="40"/>
      <c r="E235" s="40"/>
    </row>
    <row r="236" spans="1:5" x14ac:dyDescent="0.25">
      <c r="A236" s="40"/>
      <c r="B236" s="40"/>
      <c r="C236" s="40"/>
      <c r="D236" s="40"/>
      <c r="E236" s="40"/>
    </row>
    <row r="237" spans="1:5" x14ac:dyDescent="0.25">
      <c r="A237" s="40"/>
      <c r="B237" s="40"/>
      <c r="C237" s="40"/>
      <c r="D237" s="40"/>
      <c r="E237" s="40"/>
    </row>
    <row r="238" spans="1:5" x14ac:dyDescent="0.25">
      <c r="A238" s="40"/>
      <c r="B238" s="40"/>
      <c r="C238" s="40"/>
      <c r="D238" s="40"/>
      <c r="E238" s="40"/>
    </row>
    <row r="239" spans="1:5" x14ac:dyDescent="0.25">
      <c r="A239" s="40"/>
      <c r="B239" s="40"/>
      <c r="C239" s="40"/>
      <c r="D239" s="40"/>
      <c r="E239" s="40"/>
    </row>
    <row r="240" spans="1:5" x14ac:dyDescent="0.25">
      <c r="A240" s="40"/>
      <c r="B240" s="40"/>
      <c r="C240" s="40"/>
      <c r="D240" s="40"/>
      <c r="E240" s="40"/>
    </row>
    <row r="241" spans="1:5" x14ac:dyDescent="0.25">
      <c r="A241" s="40"/>
      <c r="B241" s="40"/>
      <c r="C241" s="40"/>
      <c r="D241" s="40"/>
      <c r="E241" s="40"/>
    </row>
    <row r="242" spans="1:5" x14ac:dyDescent="0.25">
      <c r="A242" s="40"/>
      <c r="B242" s="40"/>
      <c r="C242" s="40"/>
      <c r="D242" s="40"/>
      <c r="E242" s="40"/>
    </row>
    <row r="243" spans="1:5" x14ac:dyDescent="0.25">
      <c r="A243" s="40"/>
      <c r="B243" s="40"/>
      <c r="C243" s="40"/>
      <c r="D243" s="40"/>
      <c r="E243" s="40"/>
    </row>
    <row r="244" spans="1:5" x14ac:dyDescent="0.25">
      <c r="A244" s="40"/>
      <c r="B244" s="40"/>
      <c r="C244" s="40"/>
      <c r="D244" s="40"/>
      <c r="E244" s="40"/>
    </row>
    <row r="245" spans="1:5" x14ac:dyDescent="0.25">
      <c r="A245" s="40"/>
      <c r="B245" s="40"/>
      <c r="C245" s="40"/>
      <c r="D245" s="40"/>
      <c r="E245" s="40"/>
    </row>
    <row r="246" spans="1:5" x14ac:dyDescent="0.25">
      <c r="A246" s="40"/>
      <c r="B246" s="40"/>
      <c r="C246" s="40"/>
      <c r="D246" s="40"/>
      <c r="E246" s="40"/>
    </row>
    <row r="247" spans="1:5" x14ac:dyDescent="0.25">
      <c r="A247" s="40"/>
      <c r="B247" s="40"/>
      <c r="C247" s="40"/>
      <c r="D247" s="40"/>
      <c r="E247" s="40"/>
    </row>
    <row r="248" spans="1:5" x14ac:dyDescent="0.25">
      <c r="A248" s="40"/>
      <c r="B248" s="40"/>
      <c r="C248" s="40"/>
      <c r="D248" s="40"/>
      <c r="E248" s="40"/>
    </row>
    <row r="249" spans="1:5" x14ac:dyDescent="0.25">
      <c r="A249" s="40"/>
      <c r="B249" s="40"/>
      <c r="C249" s="40"/>
      <c r="D249" s="40"/>
      <c r="E249" s="40"/>
    </row>
    <row r="250" spans="1:5" x14ac:dyDescent="0.25">
      <c r="A250" s="40"/>
      <c r="B250" s="40"/>
      <c r="C250" s="40"/>
      <c r="D250" s="40"/>
      <c r="E250" s="40"/>
    </row>
    <row r="251" spans="1:5" x14ac:dyDescent="0.25">
      <c r="A251" s="40"/>
      <c r="B251" s="40"/>
      <c r="C251" s="40"/>
      <c r="D251" s="40"/>
      <c r="E251" s="40"/>
    </row>
    <row r="252" spans="1:5" x14ac:dyDescent="0.25">
      <c r="A252" s="40"/>
      <c r="B252" s="40"/>
      <c r="C252" s="40"/>
      <c r="D252" s="40"/>
      <c r="E252" s="40"/>
    </row>
    <row r="253" spans="1:5" x14ac:dyDescent="0.25">
      <c r="A253" s="40"/>
      <c r="B253" s="40"/>
      <c r="C253" s="40"/>
      <c r="D253" s="40"/>
      <c r="E253" s="40"/>
    </row>
    <row r="254" spans="1:5" x14ac:dyDescent="0.25">
      <c r="A254" s="40"/>
      <c r="B254" s="40"/>
      <c r="C254" s="40"/>
      <c r="D254" s="40"/>
      <c r="E254" s="40"/>
    </row>
    <row r="255" spans="1:5" x14ac:dyDescent="0.25">
      <c r="A255" s="40"/>
      <c r="B255" s="40"/>
      <c r="C255" s="40"/>
      <c r="D255" s="40"/>
      <c r="E255" s="40"/>
    </row>
    <row r="256" spans="1:5" x14ac:dyDescent="0.25">
      <c r="A256" s="40"/>
      <c r="B256" s="40"/>
      <c r="C256" s="40"/>
      <c r="D256" s="40"/>
      <c r="E256" s="40"/>
    </row>
    <row r="257" spans="1:5" x14ac:dyDescent="0.25">
      <c r="A257" s="40"/>
      <c r="B257" s="40"/>
      <c r="C257" s="40"/>
      <c r="D257" s="40"/>
      <c r="E257" s="40"/>
    </row>
    <row r="258" spans="1:5" x14ac:dyDescent="0.25">
      <c r="A258" s="40"/>
      <c r="B258" s="40"/>
      <c r="C258" s="40"/>
      <c r="D258" s="40"/>
      <c r="E258" s="40"/>
    </row>
    <row r="259" spans="1:5" x14ac:dyDescent="0.25">
      <c r="A259" s="40"/>
      <c r="B259" s="40"/>
      <c r="C259" s="40"/>
      <c r="D259" s="40"/>
      <c r="E259" s="40"/>
    </row>
    <row r="260" spans="1:5" x14ac:dyDescent="0.25">
      <c r="A260" s="40"/>
      <c r="B260" s="40"/>
      <c r="C260" s="40"/>
      <c r="D260" s="40"/>
      <c r="E260" s="40"/>
    </row>
    <row r="261" spans="1:5" x14ac:dyDescent="0.25">
      <c r="A261" s="40"/>
      <c r="B261" s="40"/>
      <c r="C261" s="40"/>
      <c r="D261" s="40"/>
      <c r="E261" s="40"/>
    </row>
    <row r="262" spans="1:5" x14ac:dyDescent="0.25">
      <c r="A262" s="40"/>
      <c r="B262" s="40"/>
      <c r="C262" s="40"/>
      <c r="D262" s="40"/>
      <c r="E262" s="40"/>
    </row>
    <row r="263" spans="1:5" x14ac:dyDescent="0.25">
      <c r="A263" s="40"/>
      <c r="B263" s="40"/>
      <c r="C263" s="40"/>
      <c r="D263" s="40"/>
      <c r="E263" s="40"/>
    </row>
    <row r="264" spans="1:5" x14ac:dyDescent="0.25">
      <c r="A264" s="40"/>
      <c r="B264" s="40"/>
      <c r="C264" s="40"/>
      <c r="D264" s="40"/>
      <c r="E264" s="40"/>
    </row>
    <row r="265" spans="1:5" x14ac:dyDescent="0.25">
      <c r="A265" s="40"/>
      <c r="B265" s="40"/>
      <c r="C265" s="40"/>
      <c r="D265" s="40"/>
      <c r="E265" s="40"/>
    </row>
    <row r="266" spans="1:5" x14ac:dyDescent="0.25">
      <c r="A266" s="40"/>
      <c r="B266" s="40"/>
      <c r="C266" s="40"/>
      <c r="D266" s="40"/>
      <c r="E266" s="40"/>
    </row>
    <row r="267" spans="1:5" x14ac:dyDescent="0.25">
      <c r="A267" s="40"/>
      <c r="B267" s="40"/>
      <c r="C267" s="40"/>
      <c r="D267" s="40"/>
      <c r="E267" s="40"/>
    </row>
    <row r="268" spans="1:5" x14ac:dyDescent="0.25">
      <c r="A268" s="40"/>
      <c r="B268" s="40"/>
      <c r="C268" s="40"/>
      <c r="D268" s="40"/>
      <c r="E268" s="40"/>
    </row>
    <row r="269" spans="1:5" x14ac:dyDescent="0.25">
      <c r="A269" s="40"/>
      <c r="B269" s="40"/>
      <c r="C269" s="40"/>
      <c r="D269" s="40"/>
      <c r="E269" s="40"/>
    </row>
    <row r="270" spans="1:5" x14ac:dyDescent="0.25">
      <c r="A270" s="40"/>
      <c r="B270" s="40"/>
      <c r="C270" s="40"/>
      <c r="D270" s="40"/>
      <c r="E270" s="40"/>
    </row>
    <row r="271" spans="1:5" x14ac:dyDescent="0.25">
      <c r="A271" s="40"/>
      <c r="B271" s="40"/>
      <c r="C271" s="40"/>
      <c r="D271" s="40"/>
      <c r="E271" s="40"/>
    </row>
    <row r="272" spans="1:5" x14ac:dyDescent="0.25">
      <c r="A272" s="40"/>
      <c r="B272" s="40"/>
      <c r="C272" s="40"/>
      <c r="D272" s="40"/>
      <c r="E272" s="40"/>
    </row>
    <row r="273" spans="1:5" x14ac:dyDescent="0.25">
      <c r="A273" s="40"/>
      <c r="B273" s="40"/>
      <c r="C273" s="40"/>
      <c r="D273" s="40"/>
      <c r="E273" s="40"/>
    </row>
    <row r="274" spans="1:5" x14ac:dyDescent="0.25">
      <c r="A274" s="40"/>
      <c r="B274" s="40"/>
      <c r="C274" s="40"/>
      <c r="D274" s="40"/>
      <c r="E274" s="40"/>
    </row>
    <row r="275" spans="1:5" x14ac:dyDescent="0.25">
      <c r="A275" s="40"/>
      <c r="B275" s="40"/>
      <c r="C275" s="40"/>
      <c r="D275" s="40"/>
      <c r="E275" s="40"/>
    </row>
    <row r="276" spans="1:5" x14ac:dyDescent="0.25">
      <c r="A276" s="40"/>
      <c r="B276" s="40"/>
      <c r="C276" s="40"/>
      <c r="D276" s="40"/>
      <c r="E276" s="40"/>
    </row>
    <row r="277" spans="1:5" x14ac:dyDescent="0.25">
      <c r="A277" s="40"/>
      <c r="B277" s="40"/>
      <c r="C277" s="40"/>
      <c r="D277" s="40"/>
      <c r="E277" s="40"/>
    </row>
    <row r="278" spans="1:5" x14ac:dyDescent="0.25">
      <c r="A278" s="40"/>
      <c r="B278" s="40"/>
      <c r="C278" s="40"/>
      <c r="D278" s="40"/>
      <c r="E278" s="40"/>
    </row>
    <row r="279" spans="1:5" x14ac:dyDescent="0.25">
      <c r="A279" s="40"/>
      <c r="B279" s="40"/>
      <c r="C279" s="40"/>
      <c r="D279" s="40"/>
      <c r="E279" s="40"/>
    </row>
    <row r="280" spans="1:5" x14ac:dyDescent="0.25">
      <c r="A280" s="40"/>
      <c r="B280" s="40"/>
      <c r="C280" s="40"/>
      <c r="D280" s="40"/>
      <c r="E280" s="40"/>
    </row>
    <row r="281" spans="1:5" x14ac:dyDescent="0.25">
      <c r="A281" s="40"/>
      <c r="B281" s="40"/>
      <c r="C281" s="40"/>
      <c r="D281" s="40"/>
      <c r="E281" s="40"/>
    </row>
    <row r="282" spans="1:5" x14ac:dyDescent="0.25">
      <c r="A282" s="40"/>
      <c r="B282" s="40"/>
      <c r="C282" s="40"/>
      <c r="D282" s="40"/>
      <c r="E282" s="40"/>
    </row>
    <row r="283" spans="1:5" x14ac:dyDescent="0.25">
      <c r="A283" s="40"/>
      <c r="B283" s="40"/>
      <c r="C283" s="40"/>
      <c r="D283" s="40"/>
      <c r="E283" s="40"/>
    </row>
    <row r="284" spans="1:5" x14ac:dyDescent="0.25">
      <c r="A284" s="40"/>
      <c r="B284" s="40"/>
      <c r="C284" s="40"/>
      <c r="D284" s="40"/>
      <c r="E284" s="40"/>
    </row>
    <row r="285" spans="1:5" x14ac:dyDescent="0.25">
      <c r="A285" s="40"/>
      <c r="B285" s="40"/>
      <c r="C285" s="40"/>
      <c r="D285" s="40"/>
      <c r="E285" s="40"/>
    </row>
    <row r="286" spans="1:5" x14ac:dyDescent="0.25">
      <c r="A286" s="40"/>
      <c r="B286" s="40"/>
      <c r="C286" s="40"/>
      <c r="D286" s="40"/>
      <c r="E286" s="40"/>
    </row>
    <row r="287" spans="1:5" x14ac:dyDescent="0.25">
      <c r="A287" s="40"/>
      <c r="B287" s="40"/>
      <c r="C287" s="40"/>
      <c r="D287" s="40"/>
      <c r="E287" s="40"/>
    </row>
    <row r="288" spans="1:5" x14ac:dyDescent="0.25">
      <c r="A288" s="40"/>
      <c r="B288" s="40"/>
      <c r="C288" s="40"/>
      <c r="D288" s="40"/>
      <c r="E288" s="40"/>
    </row>
    <row r="289" spans="1:5" x14ac:dyDescent="0.25">
      <c r="A289" s="40"/>
      <c r="B289" s="40"/>
      <c r="C289" s="40"/>
      <c r="D289" s="40"/>
      <c r="E289" s="40"/>
    </row>
    <row r="290" spans="1:5" x14ac:dyDescent="0.25">
      <c r="A290" s="40"/>
      <c r="B290" s="40"/>
      <c r="C290" s="40"/>
      <c r="D290" s="40"/>
      <c r="E290" s="40"/>
    </row>
    <row r="291" spans="1:5" x14ac:dyDescent="0.25">
      <c r="A291" s="40"/>
      <c r="B291" s="40"/>
      <c r="C291" s="40"/>
      <c r="D291" s="40"/>
      <c r="E291" s="40"/>
    </row>
    <row r="292" spans="1:5" x14ac:dyDescent="0.25">
      <c r="A292" s="40"/>
      <c r="B292" s="40"/>
      <c r="C292" s="40"/>
      <c r="D292" s="40"/>
      <c r="E292" s="40"/>
    </row>
    <row r="293" spans="1:5" x14ac:dyDescent="0.25">
      <c r="A293" s="40"/>
      <c r="B293" s="40"/>
      <c r="C293" s="40"/>
      <c r="D293" s="40"/>
      <c r="E293" s="40"/>
    </row>
    <row r="294" spans="1:5" x14ac:dyDescent="0.25">
      <c r="A294" s="40"/>
      <c r="B294" s="40"/>
      <c r="C294" s="40"/>
      <c r="D294" s="40"/>
      <c r="E294" s="40"/>
    </row>
    <row r="295" spans="1:5" x14ac:dyDescent="0.25">
      <c r="A295" s="40"/>
      <c r="B295" s="40"/>
      <c r="C295" s="40"/>
      <c r="D295" s="40"/>
      <c r="E295" s="40"/>
    </row>
    <row r="296" spans="1:5" x14ac:dyDescent="0.25">
      <c r="A296" s="40"/>
      <c r="B296" s="40"/>
      <c r="C296" s="40"/>
      <c r="D296" s="40"/>
      <c r="E296" s="40"/>
    </row>
    <row r="297" spans="1:5" x14ac:dyDescent="0.25">
      <c r="A297" s="40"/>
      <c r="B297" s="40"/>
      <c r="C297" s="40"/>
      <c r="D297" s="40"/>
      <c r="E297" s="40"/>
    </row>
    <row r="298" spans="1:5" x14ac:dyDescent="0.25">
      <c r="A298" s="40"/>
      <c r="B298" s="40"/>
      <c r="C298" s="40"/>
      <c r="D298" s="40"/>
      <c r="E298" s="40"/>
    </row>
    <row r="299" spans="1:5" x14ac:dyDescent="0.25">
      <c r="A299" s="40"/>
      <c r="B299" s="40"/>
      <c r="C299" s="40"/>
      <c r="D299" s="40"/>
      <c r="E299" s="40"/>
    </row>
    <row r="300" spans="1:5" x14ac:dyDescent="0.25">
      <c r="A300" s="40"/>
      <c r="B300" s="40"/>
      <c r="C300" s="40"/>
      <c r="D300" s="40"/>
      <c r="E300" s="40"/>
    </row>
    <row r="301" spans="1:5" x14ac:dyDescent="0.25">
      <c r="A301" s="40"/>
      <c r="B301" s="40"/>
      <c r="C301" s="40"/>
      <c r="D301" s="40"/>
      <c r="E301" s="40"/>
    </row>
    <row r="302" spans="1:5" x14ac:dyDescent="0.25">
      <c r="A302" s="40"/>
      <c r="B302" s="40"/>
      <c r="C302" s="40"/>
      <c r="D302" s="40"/>
      <c r="E302" s="40"/>
    </row>
    <row r="303" spans="1:5" x14ac:dyDescent="0.25">
      <c r="A303" s="40"/>
      <c r="B303" s="40"/>
      <c r="C303" s="40"/>
      <c r="D303" s="40"/>
      <c r="E303" s="40"/>
    </row>
    <row r="304" spans="1:5" x14ac:dyDescent="0.25">
      <c r="A304" s="40"/>
      <c r="B304" s="40"/>
      <c r="C304" s="40"/>
      <c r="D304" s="40"/>
      <c r="E304" s="40"/>
    </row>
    <row r="305" spans="1:5" x14ac:dyDescent="0.25">
      <c r="A305" s="40"/>
      <c r="B305" s="40"/>
      <c r="C305" s="40"/>
      <c r="D305" s="40"/>
      <c r="E305" s="40"/>
    </row>
    <row r="306" spans="1:5" x14ac:dyDescent="0.25">
      <c r="A306" s="40"/>
      <c r="B306" s="40"/>
      <c r="C306" s="40"/>
      <c r="D306" s="40"/>
      <c r="E306" s="40"/>
    </row>
    <row r="307" spans="1:5" x14ac:dyDescent="0.25">
      <c r="A307" s="40"/>
      <c r="B307" s="40"/>
      <c r="C307" s="40"/>
      <c r="D307" s="40"/>
      <c r="E307" s="40"/>
    </row>
    <row r="308" spans="1:5" x14ac:dyDescent="0.25">
      <c r="A308" s="40"/>
      <c r="B308" s="40"/>
      <c r="C308" s="40"/>
      <c r="D308" s="40"/>
      <c r="E308" s="40"/>
    </row>
    <row r="309" spans="1:5" x14ac:dyDescent="0.25">
      <c r="A309" s="40"/>
      <c r="B309" s="40"/>
      <c r="C309" s="40"/>
      <c r="D309" s="40"/>
      <c r="E309" s="40"/>
    </row>
    <row r="310" spans="1:5" x14ac:dyDescent="0.25">
      <c r="A310" s="40"/>
      <c r="B310" s="40"/>
      <c r="C310" s="40"/>
      <c r="D310" s="40"/>
      <c r="E310" s="40"/>
    </row>
    <row r="311" spans="1:5" x14ac:dyDescent="0.25">
      <c r="A311" s="40"/>
      <c r="B311" s="40"/>
      <c r="C311" s="40"/>
      <c r="D311" s="40"/>
      <c r="E311" s="40"/>
    </row>
    <row r="312" spans="1:5" x14ac:dyDescent="0.25">
      <c r="A312" s="40"/>
      <c r="B312" s="40"/>
      <c r="C312" s="40"/>
      <c r="D312" s="40"/>
      <c r="E312" s="40"/>
    </row>
    <row r="313" spans="1:5" x14ac:dyDescent="0.25">
      <c r="A313" s="40"/>
      <c r="B313" s="40"/>
      <c r="C313" s="40"/>
      <c r="D313" s="40"/>
      <c r="E313" s="40"/>
    </row>
    <row r="314" spans="1:5" x14ac:dyDescent="0.25">
      <c r="A314" s="40"/>
      <c r="B314" s="40"/>
      <c r="C314" s="40"/>
      <c r="D314" s="40"/>
      <c r="E314" s="40"/>
    </row>
    <row r="315" spans="1:5" x14ac:dyDescent="0.25">
      <c r="A315" s="40"/>
      <c r="B315" s="40"/>
      <c r="C315" s="40"/>
      <c r="D315" s="40"/>
      <c r="E315" s="40"/>
    </row>
    <row r="316" spans="1:5" x14ac:dyDescent="0.25">
      <c r="A316" s="40"/>
      <c r="B316" s="40"/>
      <c r="C316" s="40"/>
      <c r="D316" s="40"/>
      <c r="E316" s="40"/>
    </row>
    <row r="317" spans="1:5" x14ac:dyDescent="0.25">
      <c r="A317" s="40"/>
      <c r="B317" s="40"/>
      <c r="C317" s="40"/>
      <c r="D317" s="40"/>
      <c r="E317" s="40"/>
    </row>
    <row r="318" spans="1:5" x14ac:dyDescent="0.25">
      <c r="A318" s="40"/>
      <c r="B318" s="40"/>
      <c r="C318" s="40"/>
      <c r="D318" s="40"/>
      <c r="E318" s="40"/>
    </row>
    <row r="319" spans="1:5" x14ac:dyDescent="0.25">
      <c r="A319" s="40"/>
      <c r="B319" s="40"/>
      <c r="C319" s="40"/>
      <c r="D319" s="40"/>
      <c r="E319" s="40"/>
    </row>
    <row r="320" spans="1:5" x14ac:dyDescent="0.25">
      <c r="A320" s="40"/>
      <c r="B320" s="40"/>
      <c r="C320" s="40"/>
      <c r="D320" s="40"/>
      <c r="E320" s="40"/>
    </row>
    <row r="321" spans="1:5" x14ac:dyDescent="0.25">
      <c r="A321" s="40"/>
      <c r="B321" s="40"/>
      <c r="C321" s="40"/>
      <c r="D321" s="40"/>
      <c r="E321" s="40"/>
    </row>
    <row r="322" spans="1:5" x14ac:dyDescent="0.25">
      <c r="A322" s="40"/>
      <c r="B322" s="40"/>
      <c r="C322" s="40"/>
      <c r="D322" s="40"/>
      <c r="E322" s="40"/>
    </row>
    <row r="323" spans="1:5" x14ac:dyDescent="0.25">
      <c r="A323" s="40"/>
      <c r="B323" s="40"/>
      <c r="C323" s="40"/>
      <c r="D323" s="40"/>
      <c r="E323" s="40"/>
    </row>
    <row r="324" spans="1:5" x14ac:dyDescent="0.25">
      <c r="A324" s="40"/>
      <c r="B324" s="40"/>
      <c r="C324" s="40"/>
      <c r="D324" s="40"/>
      <c r="E324" s="40"/>
    </row>
    <row r="325" spans="1:5" x14ac:dyDescent="0.25">
      <c r="A325" s="40"/>
      <c r="B325" s="40"/>
      <c r="C325" s="40"/>
      <c r="D325" s="40"/>
      <c r="E325" s="40"/>
    </row>
    <row r="326" spans="1:5" x14ac:dyDescent="0.25">
      <c r="A326" s="40"/>
      <c r="B326" s="40"/>
      <c r="C326" s="40"/>
      <c r="D326" s="40"/>
      <c r="E326" s="40"/>
    </row>
    <row r="327" spans="1:5" x14ac:dyDescent="0.25">
      <c r="A327" s="40"/>
      <c r="B327" s="40"/>
      <c r="C327" s="40"/>
      <c r="D327" s="40"/>
      <c r="E327" s="40"/>
    </row>
    <row r="328" spans="1:5" x14ac:dyDescent="0.25">
      <c r="A328" s="40"/>
      <c r="B328" s="40"/>
      <c r="C328" s="40"/>
      <c r="D328" s="40"/>
      <c r="E328" s="40"/>
    </row>
    <row r="329" spans="1:5" x14ac:dyDescent="0.25">
      <c r="A329" s="40"/>
      <c r="B329" s="40"/>
      <c r="C329" s="40"/>
      <c r="D329" s="40"/>
      <c r="E329" s="40"/>
    </row>
    <row r="330" spans="1:5" x14ac:dyDescent="0.25">
      <c r="A330" s="40"/>
      <c r="B330" s="40"/>
      <c r="C330" s="40"/>
      <c r="D330" s="40"/>
      <c r="E330" s="40"/>
    </row>
    <row r="331" spans="1:5" x14ac:dyDescent="0.25">
      <c r="A331" s="40"/>
      <c r="B331" s="40"/>
      <c r="C331" s="40"/>
      <c r="D331" s="40"/>
      <c r="E331" s="40"/>
    </row>
    <row r="332" spans="1:5" x14ac:dyDescent="0.25">
      <c r="A332" s="40"/>
      <c r="B332" s="40"/>
      <c r="C332" s="40"/>
      <c r="D332" s="40"/>
      <c r="E332" s="40"/>
    </row>
    <row r="333" spans="1:5" x14ac:dyDescent="0.25">
      <c r="A333" s="40"/>
      <c r="B333" s="40"/>
      <c r="C333" s="40"/>
      <c r="D333" s="40"/>
      <c r="E333" s="40"/>
    </row>
    <row r="334" spans="1:5" x14ac:dyDescent="0.25">
      <c r="A334" s="40"/>
      <c r="B334" s="40"/>
      <c r="C334" s="40"/>
      <c r="D334" s="40"/>
      <c r="E334" s="40"/>
    </row>
    <row r="335" spans="1:5" x14ac:dyDescent="0.25">
      <c r="A335" s="40"/>
      <c r="B335" s="40"/>
      <c r="C335" s="40"/>
      <c r="D335" s="40"/>
      <c r="E335" s="40"/>
    </row>
    <row r="336" spans="1:5" x14ac:dyDescent="0.25">
      <c r="A336" s="40"/>
      <c r="B336" s="40"/>
      <c r="C336" s="40"/>
      <c r="D336" s="40"/>
      <c r="E336" s="40"/>
    </row>
    <row r="337" spans="1:5" x14ac:dyDescent="0.25">
      <c r="A337" s="40"/>
      <c r="B337" s="40"/>
      <c r="C337" s="40"/>
      <c r="D337" s="40"/>
      <c r="E337" s="40"/>
    </row>
    <row r="338" spans="1:5" x14ac:dyDescent="0.25">
      <c r="A338" s="40"/>
      <c r="B338" s="40"/>
      <c r="C338" s="40"/>
      <c r="D338" s="40"/>
      <c r="E338" s="40"/>
    </row>
    <row r="339" spans="1:5" x14ac:dyDescent="0.25">
      <c r="A339" s="40"/>
      <c r="B339" s="40"/>
      <c r="C339" s="40"/>
      <c r="D339" s="40"/>
      <c r="E339" s="40"/>
    </row>
    <row r="340" spans="1:5" x14ac:dyDescent="0.25">
      <c r="A340" s="40"/>
      <c r="B340" s="40"/>
      <c r="C340" s="40"/>
      <c r="D340" s="40"/>
      <c r="E340" s="40"/>
    </row>
    <row r="341" spans="1:5" x14ac:dyDescent="0.25">
      <c r="A341" s="40"/>
      <c r="B341" s="40"/>
      <c r="C341" s="40"/>
      <c r="D341" s="40"/>
      <c r="E341" s="40"/>
    </row>
    <row r="342" spans="1:5" x14ac:dyDescent="0.25">
      <c r="A342" s="40"/>
      <c r="B342" s="40"/>
      <c r="C342" s="40"/>
      <c r="D342" s="40"/>
      <c r="E342" s="40"/>
    </row>
    <row r="343" spans="1:5" x14ac:dyDescent="0.25">
      <c r="A343" s="40"/>
      <c r="B343" s="40"/>
      <c r="C343" s="40"/>
      <c r="D343" s="40"/>
      <c r="E343" s="40"/>
    </row>
    <row r="344" spans="1:5" x14ac:dyDescent="0.25">
      <c r="A344" s="40"/>
      <c r="B344" s="40"/>
      <c r="C344" s="40"/>
      <c r="D344" s="40"/>
      <c r="E344" s="40"/>
    </row>
    <row r="345" spans="1:5" x14ac:dyDescent="0.25">
      <c r="A345" s="40"/>
      <c r="B345" s="40"/>
      <c r="C345" s="40"/>
      <c r="D345" s="40"/>
      <c r="E345" s="40"/>
    </row>
    <row r="346" spans="1:5" x14ac:dyDescent="0.25">
      <c r="A346" s="40"/>
      <c r="B346" s="40"/>
      <c r="C346" s="40"/>
      <c r="D346" s="40"/>
      <c r="E346" s="40"/>
    </row>
    <row r="347" spans="1:5" x14ac:dyDescent="0.25">
      <c r="A347" s="40"/>
      <c r="B347" s="40"/>
      <c r="C347" s="40"/>
      <c r="D347" s="40"/>
      <c r="E347" s="40"/>
    </row>
    <row r="348" spans="1:5" x14ac:dyDescent="0.25">
      <c r="A348" s="40"/>
      <c r="B348" s="40"/>
      <c r="C348" s="40"/>
      <c r="D348" s="40"/>
      <c r="E348" s="40"/>
    </row>
    <row r="349" spans="1:5" x14ac:dyDescent="0.25">
      <c r="A349" s="40"/>
      <c r="B349" s="40"/>
      <c r="C349" s="40"/>
      <c r="D349" s="40"/>
      <c r="E349" s="40"/>
    </row>
    <row r="350" spans="1:5" x14ac:dyDescent="0.25">
      <c r="A350" s="40"/>
      <c r="B350" s="40"/>
      <c r="C350" s="40"/>
      <c r="D350" s="40"/>
      <c r="E350" s="40"/>
    </row>
    <row r="351" spans="1:5" x14ac:dyDescent="0.25">
      <c r="A351" s="40"/>
      <c r="B351" s="40"/>
      <c r="C351" s="40"/>
      <c r="D351" s="40"/>
      <c r="E351" s="40"/>
    </row>
    <row r="352" spans="1:5" x14ac:dyDescent="0.25">
      <c r="A352" s="40"/>
      <c r="B352" s="40"/>
      <c r="C352" s="40"/>
      <c r="D352" s="40"/>
      <c r="E352" s="40"/>
    </row>
    <row r="353" spans="1:5" x14ac:dyDescent="0.25">
      <c r="A353" s="40"/>
      <c r="B353" s="40"/>
      <c r="C353" s="40"/>
      <c r="D353" s="40"/>
      <c r="E353" s="40"/>
    </row>
    <row r="354" spans="1:5" x14ac:dyDescent="0.25">
      <c r="A354" s="40"/>
      <c r="B354" s="40"/>
      <c r="C354" s="40"/>
      <c r="D354" s="40"/>
      <c r="E354" s="40"/>
    </row>
    <row r="355" spans="1:5" x14ac:dyDescent="0.25">
      <c r="A355" s="40"/>
      <c r="B355" s="40"/>
      <c r="C355" s="40"/>
      <c r="D355" s="40"/>
      <c r="E355" s="40"/>
    </row>
    <row r="356" spans="1:5" x14ac:dyDescent="0.25">
      <c r="A356" s="40"/>
      <c r="B356" s="40"/>
      <c r="C356" s="40"/>
      <c r="D356" s="40"/>
      <c r="E356" s="40"/>
    </row>
    <row r="357" spans="1:5" x14ac:dyDescent="0.25">
      <c r="A357" s="40"/>
      <c r="B357" s="40"/>
      <c r="C357" s="40"/>
      <c r="D357" s="40"/>
      <c r="E357" s="40"/>
    </row>
    <row r="358" spans="1:5" x14ac:dyDescent="0.25">
      <c r="A358" s="40"/>
      <c r="B358" s="40"/>
      <c r="C358" s="40"/>
      <c r="D358" s="40"/>
      <c r="E358" s="40"/>
    </row>
    <row r="359" spans="1:5" x14ac:dyDescent="0.25">
      <c r="A359" s="40"/>
      <c r="B359" s="40"/>
      <c r="C359" s="40"/>
      <c r="D359" s="40"/>
      <c r="E359" s="40"/>
    </row>
    <row r="360" spans="1:5" x14ac:dyDescent="0.25">
      <c r="A360" s="40"/>
      <c r="B360" s="40"/>
      <c r="C360" s="40"/>
      <c r="D360" s="40"/>
      <c r="E360" s="40"/>
    </row>
    <row r="361" spans="1:5" x14ac:dyDescent="0.25">
      <c r="A361" s="40"/>
      <c r="B361" s="40"/>
      <c r="C361" s="40"/>
      <c r="D361" s="40"/>
      <c r="E361" s="40"/>
    </row>
    <row r="362" spans="1:5" x14ac:dyDescent="0.25">
      <c r="A362" s="40"/>
      <c r="B362" s="40"/>
      <c r="C362" s="40"/>
      <c r="D362" s="40"/>
      <c r="E362" s="40"/>
    </row>
    <row r="363" spans="1:5" x14ac:dyDescent="0.25">
      <c r="A363" s="40"/>
      <c r="B363" s="40"/>
      <c r="C363" s="40"/>
      <c r="D363" s="40"/>
      <c r="E363" s="40"/>
    </row>
    <row r="364" spans="1:5" x14ac:dyDescent="0.25">
      <c r="A364" s="40"/>
      <c r="B364" s="40"/>
      <c r="C364" s="40"/>
      <c r="D364" s="40"/>
      <c r="E364" s="40"/>
    </row>
    <row r="365" spans="1:5" x14ac:dyDescent="0.25">
      <c r="A365" s="40"/>
      <c r="B365" s="40"/>
      <c r="C365" s="40"/>
      <c r="D365" s="40"/>
      <c r="E365" s="40"/>
    </row>
    <row r="366" spans="1:5" x14ac:dyDescent="0.25">
      <c r="A366" s="40"/>
      <c r="B366" s="40"/>
      <c r="C366" s="40"/>
      <c r="D366" s="40"/>
      <c r="E366" s="40"/>
    </row>
    <row r="367" spans="1:5" x14ac:dyDescent="0.25">
      <c r="A367" s="40"/>
      <c r="B367" s="40"/>
      <c r="C367" s="40"/>
      <c r="D367" s="40"/>
      <c r="E367" s="40"/>
    </row>
    <row r="368" spans="1:5" x14ac:dyDescent="0.25">
      <c r="A368" s="40"/>
      <c r="B368" s="40"/>
      <c r="C368" s="40"/>
      <c r="D368" s="40"/>
      <c r="E368" s="40"/>
    </row>
    <row r="369" spans="1:5" x14ac:dyDescent="0.25">
      <c r="A369" s="40"/>
      <c r="B369" s="40"/>
      <c r="C369" s="40"/>
      <c r="D369" s="40"/>
      <c r="E369" s="40"/>
    </row>
    <row r="370" spans="1:5" x14ac:dyDescent="0.25">
      <c r="A370" s="40"/>
      <c r="B370" s="40"/>
      <c r="C370" s="40"/>
      <c r="D370" s="40"/>
      <c r="E370" s="40"/>
    </row>
    <row r="371" spans="1:5" x14ac:dyDescent="0.25">
      <c r="A371" s="40"/>
      <c r="B371" s="40"/>
      <c r="C371" s="40"/>
      <c r="D371" s="40"/>
      <c r="E371" s="40"/>
    </row>
    <row r="372" spans="1:5" x14ac:dyDescent="0.25">
      <c r="A372" s="40"/>
      <c r="B372" s="40"/>
      <c r="C372" s="40"/>
      <c r="D372" s="40"/>
      <c r="E372" s="40"/>
    </row>
    <row r="373" spans="1:5" x14ac:dyDescent="0.25">
      <c r="A373" s="40"/>
      <c r="B373" s="40"/>
      <c r="C373" s="40"/>
      <c r="D373" s="40"/>
      <c r="E373" s="40"/>
    </row>
    <row r="374" spans="1:5" x14ac:dyDescent="0.25">
      <c r="A374" s="40"/>
      <c r="B374" s="40"/>
      <c r="C374" s="40"/>
      <c r="D374" s="40"/>
      <c r="E374" s="40"/>
    </row>
    <row r="375" spans="1:5" x14ac:dyDescent="0.25">
      <c r="A375" s="40"/>
      <c r="B375" s="40"/>
      <c r="C375" s="40"/>
      <c r="D375" s="40"/>
      <c r="E375" s="40"/>
    </row>
    <row r="376" spans="1:5" x14ac:dyDescent="0.25">
      <c r="A376" s="40"/>
      <c r="B376" s="40"/>
      <c r="C376" s="40"/>
      <c r="D376" s="40"/>
      <c r="E376" s="40"/>
    </row>
    <row r="377" spans="1:5" x14ac:dyDescent="0.25">
      <c r="A377" s="40"/>
      <c r="B377" s="40"/>
      <c r="C377" s="40"/>
      <c r="D377" s="40"/>
      <c r="E377" s="40"/>
    </row>
    <row r="378" spans="1:5" x14ac:dyDescent="0.25">
      <c r="A378" s="40"/>
      <c r="B378" s="40"/>
      <c r="C378" s="40"/>
      <c r="D378" s="40"/>
      <c r="E378" s="40"/>
    </row>
    <row r="379" spans="1:5" x14ac:dyDescent="0.25">
      <c r="A379" s="40"/>
      <c r="B379" s="40"/>
      <c r="C379" s="40"/>
      <c r="D379" s="40"/>
      <c r="E379" s="40"/>
    </row>
    <row r="380" spans="1:5" x14ac:dyDescent="0.25">
      <c r="A380" s="40"/>
      <c r="B380" s="40"/>
      <c r="C380" s="40"/>
      <c r="D380" s="40"/>
      <c r="E380" s="40"/>
    </row>
    <row r="381" spans="1:5" x14ac:dyDescent="0.25">
      <c r="A381" s="40"/>
      <c r="B381" s="40"/>
      <c r="C381" s="40"/>
      <c r="D381" s="40"/>
      <c r="E381" s="40"/>
    </row>
    <row r="382" spans="1:5" x14ac:dyDescent="0.25">
      <c r="A382" s="40"/>
      <c r="B382" s="40"/>
      <c r="C382" s="40"/>
      <c r="D382" s="40"/>
      <c r="E382" s="40"/>
    </row>
    <row r="383" spans="1:5" x14ac:dyDescent="0.25">
      <c r="A383" s="40"/>
      <c r="B383" s="40"/>
      <c r="C383" s="40"/>
      <c r="D383" s="40"/>
      <c r="E383" s="40"/>
    </row>
    <row r="384" spans="1:5" x14ac:dyDescent="0.25">
      <c r="A384" s="40"/>
      <c r="B384" s="40"/>
      <c r="C384" s="40"/>
      <c r="D384" s="40"/>
      <c r="E384" s="40"/>
    </row>
    <row r="385" spans="1:5" x14ac:dyDescent="0.25">
      <c r="A385" s="40"/>
      <c r="B385" s="40"/>
      <c r="C385" s="40"/>
      <c r="D385" s="40"/>
      <c r="E385" s="40"/>
    </row>
    <row r="386" spans="1:5" x14ac:dyDescent="0.25">
      <c r="A386" s="40"/>
      <c r="B386" s="40"/>
      <c r="C386" s="40"/>
      <c r="D386" s="40"/>
      <c r="E386" s="40"/>
    </row>
    <row r="387" spans="1:5" x14ac:dyDescent="0.25">
      <c r="A387" s="40"/>
      <c r="B387" s="40"/>
      <c r="C387" s="40"/>
      <c r="D387" s="40"/>
      <c r="E387" s="40"/>
    </row>
    <row r="388" spans="1:5" x14ac:dyDescent="0.25">
      <c r="A388" s="40"/>
      <c r="B388" s="40"/>
      <c r="C388" s="40"/>
      <c r="D388" s="40"/>
      <c r="E388" s="40"/>
    </row>
    <row r="389" spans="1:5" x14ac:dyDescent="0.25">
      <c r="A389" s="40"/>
      <c r="B389" s="40"/>
      <c r="C389" s="40"/>
      <c r="D389" s="40"/>
      <c r="E389" s="40"/>
    </row>
    <row r="390" spans="1:5" x14ac:dyDescent="0.25">
      <c r="A390" s="40"/>
      <c r="B390" s="40"/>
      <c r="C390" s="40"/>
      <c r="D390" s="40"/>
      <c r="E390" s="40"/>
    </row>
    <row r="391" spans="1:5" x14ac:dyDescent="0.25">
      <c r="A391" s="40"/>
      <c r="B391" s="40"/>
      <c r="C391" s="40"/>
      <c r="D391" s="40"/>
      <c r="E391" s="40"/>
    </row>
    <row r="392" spans="1:5" x14ac:dyDescent="0.25">
      <c r="A392" s="40"/>
      <c r="B392" s="40"/>
      <c r="C392" s="40"/>
      <c r="D392" s="40"/>
      <c r="E392" s="40"/>
    </row>
    <row r="393" spans="1:5" x14ac:dyDescent="0.25">
      <c r="A393" s="40"/>
      <c r="B393" s="40"/>
      <c r="C393" s="40"/>
      <c r="D393" s="40"/>
      <c r="E393" s="40"/>
    </row>
    <row r="394" spans="1:5" x14ac:dyDescent="0.25">
      <c r="A394" s="40"/>
      <c r="B394" s="40"/>
      <c r="C394" s="40"/>
      <c r="D394" s="40"/>
      <c r="E394" s="40"/>
    </row>
    <row r="395" spans="1:5" x14ac:dyDescent="0.25">
      <c r="A395" s="40"/>
      <c r="B395" s="40"/>
      <c r="C395" s="40"/>
      <c r="D395" s="40"/>
      <c r="E395" s="40"/>
    </row>
    <row r="396" spans="1:5" x14ac:dyDescent="0.25">
      <c r="A396" s="40"/>
      <c r="B396" s="40"/>
      <c r="C396" s="40"/>
      <c r="D396" s="40"/>
      <c r="E396" s="40"/>
    </row>
    <row r="397" spans="1:5" x14ac:dyDescent="0.25">
      <c r="A397" s="40"/>
      <c r="B397" s="40"/>
      <c r="C397" s="40"/>
      <c r="D397" s="40"/>
      <c r="E397" s="40"/>
    </row>
    <row r="398" spans="1:5" x14ac:dyDescent="0.25">
      <c r="A398" s="40"/>
      <c r="B398" s="40"/>
      <c r="C398" s="40"/>
      <c r="D398" s="40"/>
      <c r="E398" s="40"/>
    </row>
    <row r="399" spans="1:5" x14ac:dyDescent="0.25">
      <c r="A399" s="40"/>
      <c r="B399" s="40"/>
      <c r="C399" s="40"/>
      <c r="D399" s="40"/>
      <c r="E399" s="40"/>
    </row>
    <row r="400" spans="1:5" x14ac:dyDescent="0.25">
      <c r="A400" s="40"/>
      <c r="B400" s="40"/>
      <c r="C400" s="40"/>
      <c r="D400" s="40"/>
      <c r="E400" s="40"/>
    </row>
    <row r="401" spans="1:5" x14ac:dyDescent="0.25">
      <c r="A401" s="40"/>
      <c r="B401" s="40"/>
      <c r="C401" s="40"/>
      <c r="D401" s="40"/>
      <c r="E401" s="40"/>
    </row>
    <row r="402" spans="1:5" x14ac:dyDescent="0.25">
      <c r="A402" s="40"/>
      <c r="B402" s="40"/>
      <c r="C402" s="40"/>
      <c r="D402" s="40"/>
      <c r="E402" s="40"/>
    </row>
    <row r="403" spans="1:5" x14ac:dyDescent="0.25">
      <c r="A403" s="40"/>
      <c r="B403" s="40"/>
      <c r="C403" s="40"/>
      <c r="D403" s="40"/>
      <c r="E403" s="40"/>
    </row>
    <row r="404" spans="1:5" x14ac:dyDescent="0.25">
      <c r="A404" s="40"/>
      <c r="B404" s="40"/>
      <c r="C404" s="40"/>
      <c r="D404" s="40"/>
      <c r="E404" s="40"/>
    </row>
    <row r="405" spans="1:5" x14ac:dyDescent="0.25">
      <c r="A405" s="40"/>
      <c r="B405" s="40"/>
      <c r="C405" s="40"/>
      <c r="D405" s="40"/>
      <c r="E405" s="40"/>
    </row>
    <row r="406" spans="1:5" x14ac:dyDescent="0.25">
      <c r="A406" s="40"/>
      <c r="B406" s="40"/>
      <c r="C406" s="40"/>
      <c r="D406" s="40"/>
      <c r="E406" s="40"/>
    </row>
    <row r="407" spans="1:5" x14ac:dyDescent="0.25">
      <c r="A407" s="40"/>
      <c r="B407" s="40"/>
      <c r="C407" s="40"/>
      <c r="D407" s="40"/>
      <c r="E407" s="40"/>
    </row>
    <row r="408" spans="1:5" x14ac:dyDescent="0.25">
      <c r="A408" s="40"/>
      <c r="B408" s="40"/>
      <c r="C408" s="40"/>
      <c r="D408" s="40"/>
      <c r="E408" s="40"/>
    </row>
    <row r="409" spans="1:5" x14ac:dyDescent="0.25">
      <c r="A409" s="40"/>
      <c r="B409" s="40"/>
      <c r="C409" s="40"/>
      <c r="D409" s="40"/>
      <c r="E409" s="40"/>
    </row>
    <row r="410" spans="1:5" x14ac:dyDescent="0.25">
      <c r="A410" s="40"/>
      <c r="B410" s="40"/>
      <c r="C410" s="40"/>
      <c r="D410" s="40"/>
      <c r="E410" s="40"/>
    </row>
    <row r="411" spans="1:5" x14ac:dyDescent="0.25">
      <c r="A411" s="40"/>
      <c r="B411" s="40"/>
      <c r="C411" s="40"/>
      <c r="D411" s="40"/>
      <c r="E411" s="40"/>
    </row>
    <row r="412" spans="1:5" x14ac:dyDescent="0.25">
      <c r="A412" s="40"/>
      <c r="B412" s="40"/>
      <c r="C412" s="40"/>
      <c r="D412" s="40"/>
      <c r="E412" s="40"/>
    </row>
    <row r="413" spans="1:5" x14ac:dyDescent="0.25">
      <c r="A413" s="40"/>
      <c r="B413" s="40"/>
      <c r="C413" s="40"/>
      <c r="D413" s="40"/>
      <c r="E413" s="40"/>
    </row>
    <row r="414" spans="1:5" x14ac:dyDescent="0.25">
      <c r="A414" s="40"/>
      <c r="B414" s="40"/>
      <c r="C414" s="40"/>
      <c r="D414" s="40"/>
      <c r="E414" s="40"/>
    </row>
    <row r="415" spans="1:5" x14ac:dyDescent="0.25">
      <c r="A415" s="40"/>
      <c r="B415" s="40"/>
      <c r="C415" s="40"/>
      <c r="D415" s="40"/>
      <c r="E415" s="40"/>
    </row>
    <row r="416" spans="1:5" x14ac:dyDescent="0.25">
      <c r="A416" s="40"/>
      <c r="B416" s="40"/>
      <c r="C416" s="40"/>
      <c r="D416" s="40"/>
      <c r="E416" s="40"/>
    </row>
    <row r="417" spans="1:5" x14ac:dyDescent="0.25">
      <c r="A417" s="40"/>
      <c r="B417" s="40"/>
      <c r="C417" s="40"/>
      <c r="D417" s="40"/>
      <c r="E417" s="40"/>
    </row>
    <row r="418" spans="1:5" x14ac:dyDescent="0.25">
      <c r="A418" s="40"/>
      <c r="B418" s="40"/>
      <c r="C418" s="40"/>
      <c r="D418" s="40"/>
      <c r="E418" s="40"/>
    </row>
    <row r="419" spans="1:5" x14ac:dyDescent="0.25">
      <c r="A419" s="40"/>
      <c r="B419" s="40"/>
      <c r="C419" s="40"/>
      <c r="D419" s="40"/>
      <c r="E419" s="40"/>
    </row>
    <row r="420" spans="1:5" x14ac:dyDescent="0.25">
      <c r="A420" s="40"/>
      <c r="B420" s="40"/>
      <c r="C420" s="40"/>
      <c r="D420" s="40"/>
      <c r="E420" s="40"/>
    </row>
    <row r="421" spans="1:5" x14ac:dyDescent="0.25">
      <c r="A421" s="40"/>
      <c r="B421" s="40"/>
      <c r="C421" s="40"/>
      <c r="D421" s="40"/>
      <c r="E421" s="40"/>
    </row>
    <row r="422" spans="1:5" x14ac:dyDescent="0.25">
      <c r="A422" s="40"/>
      <c r="B422" s="40"/>
      <c r="C422" s="40"/>
      <c r="D422" s="40"/>
      <c r="E422" s="40"/>
    </row>
    <row r="423" spans="1:5" x14ac:dyDescent="0.25">
      <c r="A423" s="40"/>
      <c r="B423" s="40"/>
      <c r="C423" s="40"/>
      <c r="D423" s="40"/>
      <c r="E423" s="40"/>
    </row>
    <row r="424" spans="1:5" x14ac:dyDescent="0.25">
      <c r="A424" s="40"/>
      <c r="B424" s="40"/>
      <c r="C424" s="40"/>
      <c r="D424" s="40"/>
      <c r="E424" s="40"/>
    </row>
    <row r="425" spans="1:5" x14ac:dyDescent="0.25">
      <c r="A425" s="40"/>
      <c r="B425" s="40"/>
      <c r="C425" s="40"/>
      <c r="D425" s="40"/>
      <c r="E425" s="40"/>
    </row>
    <row r="426" spans="1:5" x14ac:dyDescent="0.25">
      <c r="A426" s="40"/>
      <c r="B426" s="40"/>
      <c r="C426" s="40"/>
      <c r="D426" s="40"/>
      <c r="E426" s="40"/>
    </row>
    <row r="427" spans="1:5" x14ac:dyDescent="0.25">
      <c r="A427" s="40"/>
      <c r="B427" s="40"/>
      <c r="C427" s="40"/>
      <c r="D427" s="40"/>
      <c r="E427" s="40"/>
    </row>
    <row r="428" spans="1:5" x14ac:dyDescent="0.25">
      <c r="A428" s="40"/>
      <c r="B428" s="40"/>
      <c r="C428" s="40"/>
      <c r="D428" s="40"/>
      <c r="E428" s="40"/>
    </row>
    <row r="429" spans="1:5" x14ac:dyDescent="0.25">
      <c r="A429" s="40"/>
      <c r="B429" s="40"/>
      <c r="C429" s="40"/>
      <c r="D429" s="40"/>
      <c r="E429" s="40"/>
    </row>
    <row r="430" spans="1:5" x14ac:dyDescent="0.25">
      <c r="A430" s="40"/>
      <c r="B430" s="40"/>
      <c r="C430" s="40"/>
      <c r="D430" s="40"/>
      <c r="E430" s="40"/>
    </row>
    <row r="431" spans="1:5" x14ac:dyDescent="0.25">
      <c r="A431" s="40"/>
      <c r="B431" s="40"/>
      <c r="C431" s="40"/>
      <c r="D431" s="40"/>
      <c r="E431" s="40"/>
    </row>
    <row r="432" spans="1:5" x14ac:dyDescent="0.25">
      <c r="A432" s="40"/>
      <c r="B432" s="40"/>
      <c r="C432" s="40"/>
      <c r="D432" s="40"/>
      <c r="E432" s="40"/>
    </row>
    <row r="433" spans="1:5" x14ac:dyDescent="0.25">
      <c r="A433" s="40"/>
      <c r="B433" s="40"/>
      <c r="C433" s="40"/>
      <c r="D433" s="40"/>
      <c r="E433" s="40"/>
    </row>
    <row r="434" spans="1:5" x14ac:dyDescent="0.25">
      <c r="A434" s="40"/>
      <c r="B434" s="40"/>
      <c r="C434" s="40"/>
      <c r="D434" s="40"/>
      <c r="E434" s="40"/>
    </row>
    <row r="435" spans="1:5" x14ac:dyDescent="0.25">
      <c r="A435" s="40"/>
      <c r="B435" s="40"/>
      <c r="C435" s="40"/>
      <c r="D435" s="40"/>
      <c r="E435" s="40"/>
    </row>
    <row r="436" spans="1:5" x14ac:dyDescent="0.25">
      <c r="A436" s="40"/>
      <c r="B436" s="40"/>
      <c r="C436" s="40"/>
      <c r="D436" s="40"/>
      <c r="E436" s="40"/>
    </row>
    <row r="437" spans="1:5" x14ac:dyDescent="0.25">
      <c r="A437" s="40"/>
      <c r="B437" s="40"/>
      <c r="C437" s="40"/>
      <c r="D437" s="40"/>
      <c r="E437" s="40"/>
    </row>
    <row r="438" spans="1:5" x14ac:dyDescent="0.25">
      <c r="A438" s="40"/>
      <c r="B438" s="40"/>
      <c r="C438" s="40"/>
      <c r="D438" s="40"/>
      <c r="E438" s="40"/>
    </row>
    <row r="439" spans="1:5" x14ac:dyDescent="0.25">
      <c r="A439" s="40"/>
      <c r="B439" s="40"/>
      <c r="C439" s="40"/>
      <c r="D439" s="40"/>
      <c r="E439" s="40"/>
    </row>
    <row r="440" spans="1:5" x14ac:dyDescent="0.25">
      <c r="A440" s="40"/>
      <c r="B440" s="40"/>
      <c r="C440" s="40"/>
      <c r="D440" s="40"/>
      <c r="E440" s="40"/>
    </row>
    <row r="441" spans="1:5" x14ac:dyDescent="0.25">
      <c r="A441" s="40"/>
      <c r="B441" s="40"/>
      <c r="C441" s="40"/>
      <c r="D441" s="40"/>
      <c r="E441" s="40"/>
    </row>
    <row r="442" spans="1:5" x14ac:dyDescent="0.25">
      <c r="A442" s="40"/>
      <c r="B442" s="40"/>
      <c r="C442" s="40"/>
      <c r="D442" s="40"/>
      <c r="E442" s="40"/>
    </row>
    <row r="443" spans="1:5" x14ac:dyDescent="0.25">
      <c r="A443" s="40"/>
      <c r="B443" s="40"/>
      <c r="C443" s="40"/>
      <c r="D443" s="40"/>
      <c r="E443" s="40"/>
    </row>
    <row r="444" spans="1:5" x14ac:dyDescent="0.25">
      <c r="A444" s="40"/>
      <c r="B444" s="40"/>
      <c r="C444" s="40"/>
      <c r="D444" s="40"/>
      <c r="E444" s="40"/>
    </row>
    <row r="445" spans="1:5" x14ac:dyDescent="0.25">
      <c r="A445" s="40"/>
      <c r="B445" s="40"/>
      <c r="C445" s="40"/>
      <c r="D445" s="40"/>
      <c r="E445" s="40"/>
    </row>
    <row r="446" spans="1:5" x14ac:dyDescent="0.25">
      <c r="A446" s="40"/>
      <c r="B446" s="40"/>
      <c r="C446" s="40"/>
      <c r="D446" s="40"/>
      <c r="E446" s="40"/>
    </row>
    <row r="447" spans="1:5" x14ac:dyDescent="0.25">
      <c r="A447" s="40"/>
      <c r="B447" s="40"/>
      <c r="C447" s="40"/>
      <c r="D447" s="40"/>
      <c r="E447" s="40"/>
    </row>
    <row r="448" spans="1:5" x14ac:dyDescent="0.25">
      <c r="A448" s="40"/>
      <c r="B448" s="40"/>
      <c r="C448" s="40"/>
      <c r="D448" s="40"/>
      <c r="E448" s="40"/>
    </row>
    <row r="449" spans="1:5" x14ac:dyDescent="0.25">
      <c r="A449" s="40"/>
      <c r="B449" s="40"/>
      <c r="C449" s="40"/>
      <c r="D449" s="40"/>
      <c r="E449" s="40"/>
    </row>
    <row r="450" spans="1:5" x14ac:dyDescent="0.25">
      <c r="A450" s="40"/>
      <c r="B450" s="40"/>
      <c r="C450" s="40"/>
      <c r="D450" s="40"/>
      <c r="E450" s="40"/>
    </row>
    <row r="451" spans="1:5" x14ac:dyDescent="0.25">
      <c r="A451" s="40"/>
      <c r="B451" s="40"/>
      <c r="C451" s="40"/>
      <c r="D451" s="40"/>
      <c r="E451" s="40"/>
    </row>
    <row r="452" spans="1:5" x14ac:dyDescent="0.25">
      <c r="A452" s="40"/>
      <c r="B452" s="40"/>
      <c r="C452" s="40"/>
      <c r="D452" s="40"/>
      <c r="E452" s="40"/>
    </row>
    <row r="453" spans="1:5" x14ac:dyDescent="0.25">
      <c r="A453" s="40"/>
      <c r="B453" s="40"/>
      <c r="C453" s="40"/>
      <c r="D453" s="40"/>
      <c r="E453" s="40"/>
    </row>
    <row r="454" spans="1:5" x14ac:dyDescent="0.25">
      <c r="A454" s="40"/>
      <c r="B454" s="40"/>
      <c r="C454" s="40"/>
      <c r="D454" s="40"/>
      <c r="E454" s="40"/>
    </row>
    <row r="455" spans="1:5" x14ac:dyDescent="0.25">
      <c r="A455" s="40"/>
      <c r="B455" s="40"/>
      <c r="C455" s="40"/>
      <c r="D455" s="40"/>
      <c r="E455" s="40"/>
    </row>
    <row r="456" spans="1:5" x14ac:dyDescent="0.25">
      <c r="A456" s="40"/>
      <c r="B456" s="40"/>
      <c r="C456" s="40"/>
      <c r="D456" s="40"/>
      <c r="E456" s="40"/>
    </row>
    <row r="457" spans="1:5" x14ac:dyDescent="0.25">
      <c r="A457" s="40"/>
      <c r="B457" s="40"/>
      <c r="C457" s="40"/>
      <c r="D457" s="40"/>
      <c r="E457" s="40"/>
    </row>
    <row r="458" spans="1:5" x14ac:dyDescent="0.25">
      <c r="A458" s="40"/>
      <c r="B458" s="40"/>
      <c r="C458" s="40"/>
      <c r="D458" s="40"/>
      <c r="E458" s="40"/>
    </row>
    <row r="459" spans="1:5" x14ac:dyDescent="0.25">
      <c r="A459" s="40"/>
      <c r="B459" s="40"/>
      <c r="C459" s="40"/>
      <c r="D459" s="40"/>
      <c r="E459" s="40"/>
    </row>
    <row r="460" spans="1:5" x14ac:dyDescent="0.25">
      <c r="A460" s="40"/>
      <c r="B460" s="40"/>
      <c r="C460" s="40"/>
      <c r="D460" s="40"/>
      <c r="E460" s="40"/>
    </row>
    <row r="461" spans="1:5" x14ac:dyDescent="0.25">
      <c r="A461" s="40"/>
      <c r="B461" s="40"/>
      <c r="C461" s="40"/>
      <c r="D461" s="40"/>
      <c r="E461" s="40"/>
    </row>
    <row r="462" spans="1:5" x14ac:dyDescent="0.25">
      <c r="A462" s="40"/>
      <c r="B462" s="40"/>
      <c r="C462" s="40"/>
      <c r="D462" s="40"/>
      <c r="E462" s="40"/>
    </row>
    <row r="463" spans="1:5" x14ac:dyDescent="0.25">
      <c r="A463" s="40"/>
      <c r="B463" s="40"/>
      <c r="C463" s="40"/>
      <c r="D463" s="40"/>
      <c r="E463" s="40"/>
    </row>
    <row r="464" spans="1:5" x14ac:dyDescent="0.25">
      <c r="A464" s="40"/>
      <c r="B464" s="40"/>
      <c r="C464" s="40"/>
      <c r="D464" s="40"/>
      <c r="E464" s="40"/>
    </row>
    <row r="465" spans="1:5" x14ac:dyDescent="0.25">
      <c r="A465" s="40"/>
      <c r="B465" s="40"/>
      <c r="C465" s="40"/>
      <c r="D465" s="40"/>
      <c r="E465" s="40"/>
    </row>
    <row r="466" spans="1:5" x14ac:dyDescent="0.25">
      <c r="A466" s="40"/>
      <c r="B466" s="40"/>
      <c r="C466" s="40"/>
      <c r="D466" s="40"/>
      <c r="E466" s="40"/>
    </row>
    <row r="467" spans="1:5" x14ac:dyDescent="0.25">
      <c r="A467" s="40"/>
      <c r="B467" s="40"/>
      <c r="C467" s="40"/>
      <c r="D467" s="40"/>
      <c r="E467" s="40"/>
    </row>
    <row r="468" spans="1:5" x14ac:dyDescent="0.25">
      <c r="A468" s="40"/>
      <c r="B468" s="40"/>
      <c r="C468" s="40"/>
      <c r="D468" s="40"/>
      <c r="E468" s="40"/>
    </row>
    <row r="469" spans="1:5" x14ac:dyDescent="0.25">
      <c r="A469" s="40"/>
      <c r="B469" s="40"/>
      <c r="C469" s="40"/>
      <c r="D469" s="40"/>
      <c r="E469" s="40"/>
    </row>
    <row r="470" spans="1:5" x14ac:dyDescent="0.25">
      <c r="A470" s="40"/>
      <c r="B470" s="40"/>
      <c r="C470" s="40"/>
      <c r="D470" s="40"/>
      <c r="E470" s="40"/>
    </row>
    <row r="471" spans="1:5" x14ac:dyDescent="0.25">
      <c r="A471" s="40"/>
      <c r="B471" s="40"/>
      <c r="C471" s="40"/>
      <c r="D471" s="40"/>
      <c r="E471" s="40"/>
    </row>
    <row r="472" spans="1:5" x14ac:dyDescent="0.25">
      <c r="A472" s="40"/>
      <c r="B472" s="40"/>
      <c r="C472" s="40"/>
      <c r="D472" s="40"/>
      <c r="E472" s="40"/>
    </row>
    <row r="473" spans="1:5" x14ac:dyDescent="0.25">
      <c r="A473" s="40"/>
      <c r="B473" s="40"/>
      <c r="C473" s="40"/>
      <c r="D473" s="40"/>
      <c r="E473" s="40"/>
    </row>
    <row r="474" spans="1:5" x14ac:dyDescent="0.25">
      <c r="A474" s="40"/>
      <c r="B474" s="40"/>
      <c r="C474" s="40"/>
      <c r="D474" s="40"/>
      <c r="E474" s="40"/>
    </row>
    <row r="475" spans="1:5" x14ac:dyDescent="0.25">
      <c r="A475" s="40"/>
      <c r="B475" s="40"/>
      <c r="C475" s="40"/>
      <c r="D475" s="40"/>
      <c r="E475" s="40"/>
    </row>
    <row r="476" spans="1:5" x14ac:dyDescent="0.25">
      <c r="A476" s="40"/>
      <c r="B476" s="40"/>
      <c r="C476" s="40"/>
      <c r="D476" s="40"/>
      <c r="E476" s="40"/>
    </row>
    <row r="477" spans="1:5" x14ac:dyDescent="0.25">
      <c r="A477" s="40"/>
      <c r="B477" s="40"/>
      <c r="C477" s="40"/>
      <c r="D477" s="40"/>
      <c r="E477" s="40"/>
    </row>
    <row r="478" spans="1:5" x14ac:dyDescent="0.25">
      <c r="A478" s="40"/>
      <c r="B478" s="40"/>
      <c r="C478" s="40"/>
      <c r="D478" s="40"/>
      <c r="E478" s="40"/>
    </row>
    <row r="479" spans="1:5" x14ac:dyDescent="0.25">
      <c r="A479" s="40"/>
      <c r="B479" s="40"/>
      <c r="C479" s="40"/>
      <c r="D479" s="40"/>
      <c r="E479" s="40"/>
    </row>
    <row r="480" spans="1:5" x14ac:dyDescent="0.25">
      <c r="A480" s="40"/>
      <c r="B480" s="40"/>
      <c r="C480" s="40"/>
      <c r="D480" s="40"/>
      <c r="E480" s="40"/>
    </row>
    <row r="481" spans="1:5" x14ac:dyDescent="0.25">
      <c r="A481" s="40"/>
      <c r="B481" s="40"/>
      <c r="C481" s="40"/>
      <c r="D481" s="40"/>
      <c r="E481" s="40"/>
    </row>
    <row r="482" spans="1:5" x14ac:dyDescent="0.25">
      <c r="A482" s="40"/>
      <c r="B482" s="40"/>
      <c r="C482" s="40"/>
      <c r="D482" s="40"/>
      <c r="E482" s="40"/>
    </row>
    <row r="483" spans="1:5" x14ac:dyDescent="0.25">
      <c r="A483" s="40"/>
      <c r="B483" s="40"/>
      <c r="C483" s="40"/>
      <c r="D483" s="40"/>
      <c r="E483" s="40"/>
    </row>
    <row r="484" spans="1:5" x14ac:dyDescent="0.25">
      <c r="A484" s="40"/>
      <c r="B484" s="40"/>
      <c r="C484" s="40"/>
      <c r="D484" s="40"/>
      <c r="E484" s="40"/>
    </row>
    <row r="485" spans="1:5" x14ac:dyDescent="0.25">
      <c r="A485" s="40"/>
      <c r="B485" s="40"/>
      <c r="C485" s="40"/>
      <c r="D485" s="40"/>
      <c r="E485" s="40"/>
    </row>
    <row r="486" spans="1:5" x14ac:dyDescent="0.25">
      <c r="A486" s="40"/>
      <c r="B486" s="40"/>
      <c r="C486" s="40"/>
      <c r="D486" s="40"/>
      <c r="E486" s="40"/>
    </row>
    <row r="487" spans="1:5" x14ac:dyDescent="0.25">
      <c r="A487" s="40"/>
      <c r="B487" s="40"/>
      <c r="C487" s="40"/>
      <c r="D487" s="40"/>
      <c r="E487" s="40"/>
    </row>
    <row r="488" spans="1:5" x14ac:dyDescent="0.25">
      <c r="A488" s="40"/>
      <c r="B488" s="40"/>
      <c r="C488" s="40"/>
      <c r="D488" s="40"/>
      <c r="E488" s="40"/>
    </row>
    <row r="489" spans="1:5" x14ac:dyDescent="0.25">
      <c r="A489" s="40"/>
      <c r="B489" s="40"/>
      <c r="C489" s="40"/>
      <c r="D489" s="40"/>
      <c r="E489" s="40"/>
    </row>
    <row r="490" spans="1:5" x14ac:dyDescent="0.25">
      <c r="A490" s="40"/>
      <c r="B490" s="40"/>
      <c r="C490" s="40"/>
      <c r="D490" s="40"/>
      <c r="E490" s="40"/>
    </row>
    <row r="491" spans="1:5" x14ac:dyDescent="0.25">
      <c r="A491" s="40"/>
      <c r="B491" s="40"/>
      <c r="C491" s="40"/>
      <c r="D491" s="40"/>
      <c r="E491" s="40"/>
    </row>
    <row r="492" spans="1:5" x14ac:dyDescent="0.25">
      <c r="A492" s="40"/>
      <c r="B492" s="40"/>
      <c r="C492" s="40"/>
      <c r="D492" s="40"/>
      <c r="E492" s="40"/>
    </row>
    <row r="493" spans="1:5" x14ac:dyDescent="0.25">
      <c r="A493" s="40"/>
      <c r="B493" s="40"/>
      <c r="C493" s="40"/>
      <c r="D493" s="40"/>
      <c r="E493" s="40"/>
    </row>
    <row r="494" spans="1:5" x14ac:dyDescent="0.25">
      <c r="A494" s="40"/>
      <c r="B494" s="40"/>
      <c r="C494" s="40"/>
      <c r="D494" s="40"/>
      <c r="E494" s="40"/>
    </row>
    <row r="495" spans="1:5" x14ac:dyDescent="0.25">
      <c r="A495" s="40"/>
      <c r="B495" s="40"/>
      <c r="C495" s="40"/>
      <c r="D495" s="40"/>
      <c r="E495" s="40"/>
    </row>
    <row r="496" spans="1:5" x14ac:dyDescent="0.25">
      <c r="A496" s="40"/>
      <c r="B496" s="40"/>
      <c r="C496" s="40"/>
      <c r="D496" s="40"/>
      <c r="E496" s="40"/>
    </row>
    <row r="497" spans="1:5" x14ac:dyDescent="0.25">
      <c r="A497" s="40"/>
      <c r="B497" s="40"/>
      <c r="C497" s="40"/>
      <c r="D497" s="40"/>
      <c r="E497" s="40"/>
    </row>
    <row r="498" spans="1:5" x14ac:dyDescent="0.25">
      <c r="A498" s="40"/>
      <c r="B498" s="40"/>
      <c r="C498" s="40"/>
      <c r="D498" s="40"/>
      <c r="E498" s="40"/>
    </row>
    <row r="499" spans="1:5" x14ac:dyDescent="0.25">
      <c r="A499" s="40"/>
      <c r="B499" s="40"/>
      <c r="C499" s="40"/>
      <c r="D499" s="40"/>
      <c r="E499" s="40"/>
    </row>
    <row r="500" spans="1:5" x14ac:dyDescent="0.25">
      <c r="A500" s="40"/>
      <c r="B500" s="40"/>
      <c r="C500" s="40"/>
      <c r="D500" s="40"/>
      <c r="E500" s="40"/>
    </row>
    <row r="501" spans="1:5" x14ac:dyDescent="0.25">
      <c r="A501" s="40"/>
      <c r="B501" s="40"/>
      <c r="C501" s="40"/>
      <c r="D501" s="40"/>
      <c r="E501" s="40"/>
    </row>
    <row r="502" spans="1:5" x14ac:dyDescent="0.25">
      <c r="A502" s="40"/>
      <c r="B502" s="40"/>
      <c r="C502" s="40"/>
      <c r="D502" s="40"/>
      <c r="E502" s="40"/>
    </row>
    <row r="503" spans="1:5" x14ac:dyDescent="0.25">
      <c r="A503" s="40"/>
      <c r="B503" s="40"/>
      <c r="C503" s="40"/>
      <c r="D503" s="40"/>
      <c r="E503" s="40"/>
    </row>
    <row r="504" spans="1:5" x14ac:dyDescent="0.25">
      <c r="A504" s="40"/>
      <c r="B504" s="40"/>
      <c r="C504" s="40"/>
      <c r="D504" s="40"/>
      <c r="E504" s="40"/>
    </row>
    <row r="505" spans="1:5" x14ac:dyDescent="0.25">
      <c r="A505" s="40"/>
      <c r="B505" s="40"/>
      <c r="C505" s="40"/>
      <c r="D505" s="40"/>
      <c r="E505" s="40"/>
    </row>
    <row r="506" spans="1:5" x14ac:dyDescent="0.25">
      <c r="A506" s="40"/>
      <c r="B506" s="40"/>
      <c r="C506" s="40"/>
      <c r="D506" s="40"/>
      <c r="E506" s="40"/>
    </row>
    <row r="507" spans="1:5" x14ac:dyDescent="0.25">
      <c r="A507" s="40"/>
      <c r="B507" s="40"/>
      <c r="C507" s="40"/>
      <c r="D507" s="40"/>
      <c r="E507" s="40"/>
    </row>
    <row r="508" spans="1:5" x14ac:dyDescent="0.25">
      <c r="A508" s="40"/>
      <c r="B508" s="40"/>
      <c r="C508" s="40"/>
      <c r="D508" s="40"/>
      <c r="E508" s="40"/>
    </row>
    <row r="509" spans="1:5" x14ac:dyDescent="0.25">
      <c r="A509" s="40"/>
      <c r="B509" s="40"/>
      <c r="C509" s="40"/>
      <c r="D509" s="40"/>
      <c r="E509" s="40"/>
    </row>
    <row r="510" spans="1:5" x14ac:dyDescent="0.25">
      <c r="A510" s="40"/>
      <c r="B510" s="40"/>
      <c r="C510" s="40"/>
      <c r="D510" s="40"/>
      <c r="E510" s="40"/>
    </row>
    <row r="511" spans="1:5" x14ac:dyDescent="0.25">
      <c r="A511" s="40"/>
      <c r="B511" s="40"/>
      <c r="C511" s="40"/>
      <c r="D511" s="40"/>
      <c r="E511" s="40"/>
    </row>
    <row r="512" spans="1:5" x14ac:dyDescent="0.25">
      <c r="A512" s="40"/>
      <c r="B512" s="40"/>
      <c r="C512" s="40"/>
      <c r="D512" s="40"/>
      <c r="E512" s="40"/>
    </row>
    <row r="513" spans="1:5" x14ac:dyDescent="0.25">
      <c r="A513" s="40"/>
      <c r="B513" s="40"/>
      <c r="C513" s="40"/>
      <c r="D513" s="40"/>
      <c r="E513" s="40"/>
    </row>
    <row r="514" spans="1:5" x14ac:dyDescent="0.25">
      <c r="A514" s="40"/>
      <c r="B514" s="40"/>
      <c r="C514" s="40"/>
      <c r="D514" s="40"/>
      <c r="E514" s="40"/>
    </row>
    <row r="515" spans="1:5" x14ac:dyDescent="0.25">
      <c r="A515" s="40"/>
      <c r="B515" s="40"/>
      <c r="C515" s="40"/>
      <c r="D515" s="40"/>
      <c r="E515" s="40"/>
    </row>
    <row r="516" spans="1:5" x14ac:dyDescent="0.25">
      <c r="A516" s="40"/>
      <c r="B516" s="40"/>
      <c r="C516" s="40"/>
      <c r="D516" s="40"/>
      <c r="E516" s="40"/>
    </row>
    <row r="517" spans="1:5" x14ac:dyDescent="0.25">
      <c r="A517" s="40"/>
      <c r="B517" s="40"/>
      <c r="C517" s="40"/>
      <c r="D517" s="40"/>
      <c r="E517" s="40"/>
    </row>
    <row r="518" spans="1:5" x14ac:dyDescent="0.25">
      <c r="A518" s="40"/>
      <c r="B518" s="40"/>
      <c r="C518" s="40"/>
      <c r="D518" s="40"/>
      <c r="E518" s="40"/>
    </row>
    <row r="519" spans="1:5" x14ac:dyDescent="0.25">
      <c r="A519" s="40"/>
      <c r="B519" s="40"/>
      <c r="C519" s="40"/>
      <c r="D519" s="40"/>
      <c r="E519" s="40"/>
    </row>
    <row r="520" spans="1:5" x14ac:dyDescent="0.25">
      <c r="A520" s="40"/>
      <c r="B520" s="40"/>
      <c r="C520" s="40"/>
      <c r="D520" s="40"/>
      <c r="E520" s="40"/>
    </row>
    <row r="521" spans="1:5" x14ac:dyDescent="0.25">
      <c r="A521" s="40"/>
      <c r="B521" s="40"/>
      <c r="C521" s="40"/>
      <c r="D521" s="40"/>
      <c r="E521" s="40"/>
    </row>
    <row r="522" spans="1:5" x14ac:dyDescent="0.25">
      <c r="A522" s="40"/>
      <c r="B522" s="40"/>
      <c r="C522" s="40"/>
      <c r="D522" s="40"/>
      <c r="E522" s="40"/>
    </row>
    <row r="523" spans="1:5" x14ac:dyDescent="0.25">
      <c r="A523" s="40"/>
      <c r="B523" s="40"/>
      <c r="C523" s="40"/>
      <c r="D523" s="40"/>
      <c r="E523" s="40"/>
    </row>
    <row r="524" spans="1:5" x14ac:dyDescent="0.25">
      <c r="A524" s="40"/>
      <c r="B524" s="40"/>
      <c r="C524" s="40"/>
      <c r="D524" s="40"/>
      <c r="E524" s="40"/>
    </row>
    <row r="525" spans="1:5" x14ac:dyDescent="0.25">
      <c r="A525" s="40"/>
      <c r="B525" s="40"/>
      <c r="C525" s="40"/>
      <c r="D525" s="40"/>
      <c r="E525" s="40"/>
    </row>
    <row r="526" spans="1:5" x14ac:dyDescent="0.25">
      <c r="A526" s="40"/>
      <c r="B526" s="40"/>
      <c r="C526" s="40"/>
      <c r="D526" s="40"/>
      <c r="E526" s="40"/>
    </row>
    <row r="527" spans="1:5" x14ac:dyDescent="0.25">
      <c r="A527" s="40"/>
      <c r="B527" s="40"/>
      <c r="C527" s="40"/>
      <c r="D527" s="40"/>
      <c r="E527" s="40"/>
    </row>
    <row r="528" spans="1:5" x14ac:dyDescent="0.25">
      <c r="A528" s="40"/>
      <c r="B528" s="40"/>
      <c r="C528" s="40"/>
      <c r="D528" s="40"/>
      <c r="E528" s="40"/>
    </row>
    <row r="529" spans="1:5" x14ac:dyDescent="0.25">
      <c r="A529" s="40"/>
      <c r="B529" s="40"/>
      <c r="C529" s="40"/>
      <c r="D529" s="40"/>
      <c r="E529" s="40"/>
    </row>
    <row r="530" spans="1:5" x14ac:dyDescent="0.25">
      <c r="A530" s="40"/>
      <c r="B530" s="40"/>
      <c r="C530" s="40"/>
      <c r="D530" s="40"/>
      <c r="E530" s="40"/>
    </row>
    <row r="531" spans="1:5" x14ac:dyDescent="0.25">
      <c r="A531" s="40"/>
      <c r="B531" s="40"/>
      <c r="C531" s="40"/>
      <c r="D531" s="40"/>
      <c r="E531" s="40"/>
    </row>
    <row r="532" spans="1:5" x14ac:dyDescent="0.25">
      <c r="A532" s="40"/>
      <c r="B532" s="40"/>
      <c r="C532" s="40"/>
      <c r="D532" s="40"/>
      <c r="E532" s="40"/>
    </row>
    <row r="533" spans="1:5" x14ac:dyDescent="0.25">
      <c r="A533" s="40"/>
      <c r="B533" s="40"/>
      <c r="C533" s="40"/>
      <c r="D533" s="40"/>
      <c r="E533" s="40"/>
    </row>
    <row r="534" spans="1:5" x14ac:dyDescent="0.25">
      <c r="A534" s="40"/>
      <c r="B534" s="40"/>
      <c r="C534" s="40"/>
      <c r="D534" s="40"/>
      <c r="E534" s="40"/>
    </row>
    <row r="535" spans="1:5" x14ac:dyDescent="0.25">
      <c r="A535" s="40"/>
      <c r="B535" s="40"/>
      <c r="C535" s="40"/>
      <c r="D535" s="40"/>
      <c r="E535" s="40"/>
    </row>
    <row r="536" spans="1:5" x14ac:dyDescent="0.25">
      <c r="A536" s="40"/>
      <c r="B536" s="40"/>
      <c r="C536" s="40"/>
      <c r="D536" s="40"/>
      <c r="E536" s="40"/>
    </row>
    <row r="537" spans="1:5" x14ac:dyDescent="0.25">
      <c r="A537" s="40"/>
      <c r="B537" s="40"/>
      <c r="C537" s="40"/>
      <c r="D537" s="40"/>
      <c r="E537" s="40"/>
    </row>
    <row r="538" spans="1:5" x14ac:dyDescent="0.25">
      <c r="A538" s="40"/>
      <c r="B538" s="40"/>
      <c r="C538" s="40"/>
      <c r="D538" s="40"/>
      <c r="E538" s="40"/>
    </row>
    <row r="539" spans="1:5" x14ac:dyDescent="0.25">
      <c r="A539" s="40"/>
      <c r="B539" s="40"/>
      <c r="C539" s="40"/>
      <c r="D539" s="40"/>
      <c r="E539" s="40"/>
    </row>
    <row r="540" spans="1:5" x14ac:dyDescent="0.25">
      <c r="A540" s="40"/>
      <c r="B540" s="40"/>
      <c r="C540" s="40"/>
      <c r="D540" s="40"/>
      <c r="E540" s="40"/>
    </row>
    <row r="541" spans="1:5" x14ac:dyDescent="0.25">
      <c r="A541" s="40"/>
      <c r="B541" s="40"/>
      <c r="C541" s="40"/>
      <c r="D541" s="40"/>
      <c r="E541" s="40"/>
    </row>
    <row r="542" spans="1:5" x14ac:dyDescent="0.25">
      <c r="A542" s="40"/>
      <c r="B542" s="40"/>
      <c r="C542" s="40"/>
      <c r="D542" s="40"/>
      <c r="E542" s="40"/>
    </row>
    <row r="543" spans="1:5" x14ac:dyDescent="0.25">
      <c r="A543" s="40"/>
      <c r="B543" s="40"/>
      <c r="C543" s="40"/>
      <c r="D543" s="40"/>
      <c r="E543" s="40"/>
    </row>
    <row r="544" spans="1:5" x14ac:dyDescent="0.25">
      <c r="A544" s="40"/>
      <c r="B544" s="40"/>
      <c r="C544" s="40"/>
      <c r="D544" s="40"/>
      <c r="E544" s="40"/>
    </row>
    <row r="545" spans="1:5" x14ac:dyDescent="0.25">
      <c r="A545" s="40"/>
      <c r="B545" s="40"/>
      <c r="C545" s="40"/>
      <c r="D545" s="40"/>
      <c r="E545" s="40"/>
    </row>
    <row r="546" spans="1:5" x14ac:dyDescent="0.25">
      <c r="A546" s="40"/>
      <c r="B546" s="40"/>
      <c r="C546" s="40"/>
      <c r="D546" s="40"/>
      <c r="E546" s="40"/>
    </row>
    <row r="547" spans="1:5" x14ac:dyDescent="0.25">
      <c r="A547" s="40"/>
      <c r="B547" s="40"/>
      <c r="C547" s="40"/>
      <c r="D547" s="40"/>
      <c r="E547" s="40"/>
    </row>
    <row r="548" spans="1:5" x14ac:dyDescent="0.25">
      <c r="A548" s="40"/>
      <c r="B548" s="40"/>
      <c r="C548" s="40"/>
      <c r="D548" s="40"/>
      <c r="E548" s="40"/>
    </row>
    <row r="549" spans="1:5" x14ac:dyDescent="0.25">
      <c r="A549" s="40"/>
      <c r="B549" s="40"/>
      <c r="C549" s="40"/>
      <c r="D549" s="40"/>
      <c r="E549" s="40"/>
    </row>
    <row r="550" spans="1:5" x14ac:dyDescent="0.25">
      <c r="A550" s="40"/>
      <c r="B550" s="40"/>
      <c r="C550" s="40"/>
      <c r="D550" s="40"/>
      <c r="E550" s="40"/>
    </row>
    <row r="551" spans="1:5" x14ac:dyDescent="0.25">
      <c r="A551" s="40"/>
      <c r="B551" s="40"/>
      <c r="C551" s="40"/>
      <c r="D551" s="40"/>
      <c r="E551" s="40"/>
    </row>
    <row r="552" spans="1:5" x14ac:dyDescent="0.25">
      <c r="A552" s="40"/>
      <c r="B552" s="40"/>
      <c r="C552" s="40"/>
      <c r="D552" s="40"/>
      <c r="E552" s="40"/>
    </row>
    <row r="553" spans="1:5" x14ac:dyDescent="0.25">
      <c r="A553" s="40"/>
      <c r="B553" s="40"/>
      <c r="C553" s="40"/>
      <c r="D553" s="40"/>
      <c r="E553" s="40"/>
    </row>
    <row r="554" spans="1:5" x14ac:dyDescent="0.25">
      <c r="A554" s="40"/>
      <c r="B554" s="40"/>
      <c r="C554" s="40"/>
      <c r="D554" s="40"/>
      <c r="E554" s="40"/>
    </row>
    <row r="555" spans="1:5" x14ac:dyDescent="0.25">
      <c r="A555" s="40"/>
      <c r="B555" s="40"/>
      <c r="C555" s="40"/>
      <c r="D555" s="40"/>
      <c r="E555" s="40"/>
    </row>
    <row r="556" spans="1:5" x14ac:dyDescent="0.25">
      <c r="A556" s="40"/>
      <c r="B556" s="40"/>
      <c r="C556" s="40"/>
      <c r="D556" s="40"/>
      <c r="E556" s="40"/>
    </row>
    <row r="557" spans="1:5" x14ac:dyDescent="0.25">
      <c r="A557" s="40"/>
      <c r="B557" s="40"/>
      <c r="C557" s="40"/>
      <c r="D557" s="40"/>
      <c r="E557" s="40"/>
    </row>
    <row r="558" spans="1:5" x14ac:dyDescent="0.25">
      <c r="A558" s="40"/>
      <c r="B558" s="40"/>
      <c r="C558" s="40"/>
      <c r="D558" s="40"/>
      <c r="E558" s="40"/>
    </row>
    <row r="559" spans="1:5" x14ac:dyDescent="0.25">
      <c r="A559" s="40"/>
      <c r="B559" s="40"/>
      <c r="C559" s="40"/>
      <c r="D559" s="40"/>
      <c r="E559" s="40"/>
    </row>
    <row r="560" spans="1:5" x14ac:dyDescent="0.25">
      <c r="A560" s="40"/>
      <c r="B560" s="40"/>
      <c r="C560" s="40"/>
      <c r="D560" s="40"/>
      <c r="E560" s="40"/>
    </row>
    <row r="561" spans="1:5" x14ac:dyDescent="0.25">
      <c r="A561" s="40"/>
      <c r="B561" s="40"/>
      <c r="C561" s="40"/>
      <c r="D561" s="40"/>
      <c r="E561" s="40"/>
    </row>
    <row r="562" spans="1:5" x14ac:dyDescent="0.25">
      <c r="A562" s="40"/>
      <c r="B562" s="40"/>
      <c r="C562" s="40"/>
      <c r="D562" s="40"/>
      <c r="E562" s="40"/>
    </row>
    <row r="563" spans="1:5" x14ac:dyDescent="0.25">
      <c r="A563" s="40"/>
      <c r="B563" s="40"/>
      <c r="C563" s="40"/>
      <c r="D563" s="40"/>
      <c r="E563" s="40"/>
    </row>
    <row r="564" spans="1:5" x14ac:dyDescent="0.25">
      <c r="A564" s="40"/>
      <c r="B564" s="40"/>
      <c r="C564" s="40"/>
      <c r="D564" s="40"/>
      <c r="E564" s="40"/>
    </row>
    <row r="565" spans="1:5" x14ac:dyDescent="0.25">
      <c r="A565" s="40"/>
      <c r="B565" s="40"/>
      <c r="C565" s="40"/>
      <c r="D565" s="40"/>
      <c r="E565" s="40"/>
    </row>
    <row r="566" spans="1:5" x14ac:dyDescent="0.25">
      <c r="A566" s="40"/>
      <c r="B566" s="40"/>
      <c r="C566" s="40"/>
      <c r="D566" s="40"/>
      <c r="E566" s="40"/>
    </row>
    <row r="567" spans="1:5" x14ac:dyDescent="0.25">
      <c r="A567" s="40"/>
      <c r="B567" s="40"/>
      <c r="C567" s="40"/>
      <c r="D567" s="40"/>
      <c r="E567" s="40"/>
    </row>
    <row r="568" spans="1:5" x14ac:dyDescent="0.25">
      <c r="A568" s="40"/>
      <c r="B568" s="40"/>
      <c r="C568" s="40"/>
      <c r="D568" s="40"/>
      <c r="E568" s="40"/>
    </row>
    <row r="569" spans="1:5" x14ac:dyDescent="0.25">
      <c r="A569" s="40"/>
      <c r="B569" s="40"/>
      <c r="C569" s="40"/>
      <c r="D569" s="40"/>
      <c r="E569" s="40"/>
    </row>
    <row r="570" spans="1:5" x14ac:dyDescent="0.25">
      <c r="A570" s="40"/>
      <c r="B570" s="40"/>
      <c r="C570" s="40"/>
      <c r="D570" s="40"/>
      <c r="E570" s="40"/>
    </row>
    <row r="571" spans="1:5" x14ac:dyDescent="0.25">
      <c r="A571" s="40"/>
      <c r="B571" s="40"/>
      <c r="C571" s="40"/>
      <c r="D571" s="40"/>
      <c r="E571" s="40"/>
    </row>
    <row r="572" spans="1:5" x14ac:dyDescent="0.25">
      <c r="A572" s="40"/>
      <c r="B572" s="40"/>
      <c r="C572" s="40"/>
      <c r="D572" s="40"/>
      <c r="E572" s="40"/>
    </row>
    <row r="573" spans="1:5" x14ac:dyDescent="0.25">
      <c r="A573" s="40"/>
      <c r="B573" s="40"/>
      <c r="C573" s="40"/>
      <c r="D573" s="40"/>
      <c r="E573" s="40"/>
    </row>
    <row r="574" spans="1:5" x14ac:dyDescent="0.25">
      <c r="A574" s="40"/>
      <c r="B574" s="40"/>
      <c r="C574" s="40"/>
      <c r="D574" s="40"/>
      <c r="E574" s="40"/>
    </row>
    <row r="575" spans="1:5" x14ac:dyDescent="0.25">
      <c r="A575" s="40"/>
      <c r="B575" s="40"/>
      <c r="C575" s="40"/>
      <c r="D575" s="40"/>
      <c r="E575" s="40"/>
    </row>
    <row r="576" spans="1:5" x14ac:dyDescent="0.25">
      <c r="A576" s="40"/>
      <c r="B576" s="40"/>
      <c r="C576" s="40"/>
      <c r="D576" s="40"/>
      <c r="E576" s="40"/>
    </row>
    <row r="577" spans="1:5" x14ac:dyDescent="0.25">
      <c r="A577" s="40"/>
      <c r="B577" s="40"/>
      <c r="C577" s="40"/>
      <c r="D577" s="40"/>
      <c r="E577" s="40"/>
    </row>
    <row r="578" spans="1:5" x14ac:dyDescent="0.25">
      <c r="A578" s="40"/>
      <c r="B578" s="40"/>
      <c r="C578" s="40"/>
      <c r="D578" s="40"/>
      <c r="E578" s="40"/>
    </row>
    <row r="579" spans="1:5" x14ac:dyDescent="0.25">
      <c r="A579" s="40"/>
      <c r="B579" s="40"/>
      <c r="C579" s="40"/>
      <c r="D579" s="40"/>
      <c r="E579" s="40"/>
    </row>
    <row r="580" spans="1:5" x14ac:dyDescent="0.25">
      <c r="A580" s="40"/>
      <c r="B580" s="40"/>
      <c r="C580" s="40"/>
      <c r="D580" s="40"/>
      <c r="E580" s="40"/>
    </row>
    <row r="581" spans="1:5" x14ac:dyDescent="0.25">
      <c r="A581" s="40"/>
      <c r="B581" s="40"/>
      <c r="C581" s="40"/>
      <c r="D581" s="40"/>
      <c r="E581" s="40"/>
    </row>
    <row r="582" spans="1:5" x14ac:dyDescent="0.25">
      <c r="A582" s="40"/>
      <c r="B582" s="40"/>
      <c r="C582" s="40"/>
      <c r="D582" s="40"/>
      <c r="E582" s="40"/>
    </row>
    <row r="583" spans="1:5" x14ac:dyDescent="0.25">
      <c r="A583" s="40"/>
      <c r="B583" s="40"/>
      <c r="C583" s="40"/>
      <c r="D583" s="40"/>
      <c r="E583" s="40"/>
    </row>
    <row r="584" spans="1:5" x14ac:dyDescent="0.25">
      <c r="A584" s="40"/>
      <c r="B584" s="40"/>
      <c r="C584" s="40"/>
      <c r="D584" s="40"/>
      <c r="E584" s="40"/>
    </row>
    <row r="585" spans="1:5" x14ac:dyDescent="0.25">
      <c r="A585" s="40"/>
      <c r="B585" s="40"/>
      <c r="C585" s="40"/>
      <c r="D585" s="40"/>
      <c r="E585" s="40"/>
    </row>
    <row r="586" spans="1:5" x14ac:dyDescent="0.25">
      <c r="A586" s="40"/>
      <c r="B586" s="40"/>
      <c r="C586" s="40"/>
      <c r="D586" s="40"/>
      <c r="E586" s="40"/>
    </row>
    <row r="587" spans="1:5" x14ac:dyDescent="0.25">
      <c r="A587" s="40"/>
      <c r="B587" s="40"/>
      <c r="C587" s="40"/>
      <c r="D587" s="40"/>
      <c r="E587" s="40"/>
    </row>
    <row r="588" spans="1:5" x14ac:dyDescent="0.25">
      <c r="A588" s="40"/>
      <c r="B588" s="40"/>
      <c r="C588" s="40"/>
      <c r="D588" s="40"/>
      <c r="E588" s="40"/>
    </row>
    <row r="589" spans="1:5" x14ac:dyDescent="0.25">
      <c r="A589" s="40"/>
      <c r="B589" s="40"/>
      <c r="C589" s="40"/>
      <c r="D589" s="40"/>
      <c r="E589" s="40"/>
    </row>
    <row r="590" spans="1:5" x14ac:dyDescent="0.25">
      <c r="A590" s="40"/>
      <c r="B590" s="40"/>
      <c r="C590" s="40"/>
      <c r="D590" s="40"/>
      <c r="E590" s="40"/>
    </row>
    <row r="591" spans="1:5" x14ac:dyDescent="0.25">
      <c r="A591" s="40"/>
      <c r="B591" s="40"/>
      <c r="C591" s="40"/>
      <c r="D591" s="40"/>
      <c r="E591" s="40"/>
    </row>
    <row r="592" spans="1:5" x14ac:dyDescent="0.25">
      <c r="A592" s="40"/>
      <c r="B592" s="40"/>
      <c r="C592" s="40"/>
      <c r="D592" s="40"/>
      <c r="E592" s="40"/>
    </row>
    <row r="593" spans="1:5" x14ac:dyDescent="0.25">
      <c r="A593" s="40"/>
      <c r="B593" s="40"/>
      <c r="C593" s="40"/>
      <c r="D593" s="40"/>
      <c r="E593" s="40"/>
    </row>
    <row r="594" spans="1:5" x14ac:dyDescent="0.25">
      <c r="A594" s="40"/>
      <c r="B594" s="40"/>
      <c r="C594" s="40"/>
      <c r="D594" s="40"/>
      <c r="E594" s="40"/>
    </row>
    <row r="595" spans="1:5" x14ac:dyDescent="0.25">
      <c r="A595" s="40"/>
      <c r="B595" s="40"/>
      <c r="C595" s="40"/>
      <c r="D595" s="40"/>
      <c r="E595" s="40"/>
    </row>
    <row r="596" spans="1:5" x14ac:dyDescent="0.25">
      <c r="A596" s="40"/>
      <c r="B596" s="40"/>
      <c r="C596" s="40"/>
      <c r="D596" s="40"/>
      <c r="E596" s="40"/>
    </row>
    <row r="597" spans="1:5" x14ac:dyDescent="0.25">
      <c r="A597" s="40"/>
      <c r="B597" s="40"/>
      <c r="C597" s="40"/>
      <c r="D597" s="40"/>
      <c r="E597" s="40"/>
    </row>
    <row r="598" spans="1:5" x14ac:dyDescent="0.25">
      <c r="A598" s="40"/>
      <c r="B598" s="40"/>
      <c r="C598" s="40"/>
      <c r="D598" s="40"/>
      <c r="E598" s="40"/>
    </row>
    <row r="599" spans="1:5" x14ac:dyDescent="0.25">
      <c r="A599" s="40"/>
      <c r="B599" s="40"/>
      <c r="C599" s="40"/>
      <c r="D599" s="40"/>
      <c r="E599" s="40"/>
    </row>
    <row r="600" spans="1:5" x14ac:dyDescent="0.25">
      <c r="A600" s="40"/>
      <c r="B600" s="40"/>
      <c r="C600" s="40"/>
      <c r="D600" s="40"/>
      <c r="E600" s="40"/>
    </row>
    <row r="601" spans="1:5" x14ac:dyDescent="0.25">
      <c r="A601" s="40"/>
      <c r="B601" s="40"/>
      <c r="C601" s="40"/>
      <c r="D601" s="40"/>
      <c r="E601" s="40"/>
    </row>
    <row r="602" spans="1:5" x14ac:dyDescent="0.25">
      <c r="A602" s="40"/>
      <c r="B602" s="40"/>
      <c r="C602" s="40"/>
      <c r="D602" s="40"/>
      <c r="E602" s="40"/>
    </row>
    <row r="603" spans="1:5" x14ac:dyDescent="0.25">
      <c r="A603" s="40"/>
      <c r="B603" s="40"/>
      <c r="C603" s="40"/>
      <c r="D603" s="40"/>
      <c r="E603" s="40"/>
    </row>
    <row r="604" spans="1:5" x14ac:dyDescent="0.25">
      <c r="A604" s="40"/>
      <c r="B604" s="40"/>
      <c r="C604" s="40"/>
      <c r="D604" s="40"/>
      <c r="E604" s="40"/>
    </row>
    <row r="605" spans="1:5" x14ac:dyDescent="0.25">
      <c r="A605" s="40"/>
      <c r="B605" s="40"/>
      <c r="C605" s="40"/>
      <c r="D605" s="40"/>
      <c r="E605" s="40"/>
    </row>
    <row r="606" spans="1:5" x14ac:dyDescent="0.25">
      <c r="A606" s="40"/>
      <c r="B606" s="40"/>
      <c r="C606" s="40"/>
      <c r="D606" s="40"/>
      <c r="E606" s="40"/>
    </row>
    <row r="607" spans="1:5" x14ac:dyDescent="0.25">
      <c r="A607" s="40"/>
      <c r="B607" s="40"/>
      <c r="C607" s="40"/>
      <c r="D607" s="40"/>
      <c r="E607" s="40"/>
    </row>
    <row r="608" spans="1:5" x14ac:dyDescent="0.25">
      <c r="A608" s="40"/>
      <c r="B608" s="40"/>
      <c r="C608" s="40"/>
      <c r="D608" s="40"/>
      <c r="E608" s="40"/>
    </row>
    <row r="609" spans="1:5" x14ac:dyDescent="0.25">
      <c r="A609" s="40"/>
      <c r="B609" s="40"/>
      <c r="C609" s="40"/>
      <c r="D609" s="40"/>
      <c r="E609" s="40"/>
    </row>
    <row r="610" spans="1:5" x14ac:dyDescent="0.25">
      <c r="A610" s="40"/>
      <c r="B610" s="40"/>
      <c r="C610" s="40"/>
      <c r="D610" s="40"/>
      <c r="E610" s="40"/>
    </row>
    <row r="611" spans="1:5" x14ac:dyDescent="0.25">
      <c r="A611" s="40"/>
      <c r="B611" s="40"/>
      <c r="C611" s="40"/>
      <c r="D611" s="40"/>
      <c r="E611" s="40"/>
    </row>
    <row r="612" spans="1:5" x14ac:dyDescent="0.25">
      <c r="A612" s="40"/>
      <c r="B612" s="40"/>
      <c r="C612" s="40"/>
      <c r="D612" s="40"/>
      <c r="E612" s="40"/>
    </row>
    <row r="613" spans="1:5" x14ac:dyDescent="0.25">
      <c r="A613" s="40"/>
      <c r="B613" s="40"/>
      <c r="C613" s="40"/>
      <c r="D613" s="40"/>
      <c r="E613" s="40"/>
    </row>
    <row r="614" spans="1:5" x14ac:dyDescent="0.25">
      <c r="A614" s="40"/>
      <c r="B614" s="40"/>
      <c r="C614" s="40"/>
      <c r="D614" s="40"/>
      <c r="E614" s="40"/>
    </row>
    <row r="615" spans="1:5" x14ac:dyDescent="0.25">
      <c r="A615" s="40"/>
      <c r="B615" s="40"/>
      <c r="C615" s="40"/>
      <c r="D615" s="40"/>
      <c r="E615" s="40"/>
    </row>
    <row r="616" spans="1:5" x14ac:dyDescent="0.25">
      <c r="A616" s="40"/>
      <c r="B616" s="40"/>
      <c r="C616" s="40"/>
      <c r="D616" s="40"/>
      <c r="E616" s="40"/>
    </row>
    <row r="617" spans="1:5" x14ac:dyDescent="0.25">
      <c r="A617" s="40"/>
      <c r="B617" s="40"/>
      <c r="C617" s="40"/>
      <c r="D617" s="40"/>
      <c r="E617" s="40"/>
    </row>
    <row r="618" spans="1:5" x14ac:dyDescent="0.25">
      <c r="A618" s="40"/>
      <c r="B618" s="40"/>
      <c r="C618" s="40"/>
      <c r="D618" s="40"/>
      <c r="E618" s="40"/>
    </row>
    <row r="619" spans="1:5" x14ac:dyDescent="0.25">
      <c r="A619" s="40"/>
      <c r="B619" s="40"/>
      <c r="C619" s="40"/>
      <c r="D619" s="40"/>
      <c r="E619" s="40"/>
    </row>
    <row r="620" spans="1:5" x14ac:dyDescent="0.25">
      <c r="A620" s="40"/>
      <c r="B620" s="40"/>
      <c r="C620" s="40"/>
      <c r="D620" s="40"/>
      <c r="E620" s="40"/>
    </row>
    <row r="621" spans="1:5" x14ac:dyDescent="0.25">
      <c r="A621" s="40"/>
      <c r="B621" s="40"/>
      <c r="C621" s="40"/>
      <c r="D621" s="40"/>
      <c r="E621" s="40"/>
    </row>
    <row r="622" spans="1:5" x14ac:dyDescent="0.25">
      <c r="A622" s="40"/>
      <c r="B622" s="40"/>
      <c r="C622" s="40"/>
      <c r="D622" s="40"/>
      <c r="E622" s="40"/>
    </row>
    <row r="623" spans="1:5" x14ac:dyDescent="0.25">
      <c r="A623" s="40"/>
      <c r="B623" s="40"/>
      <c r="C623" s="40"/>
      <c r="D623" s="40"/>
      <c r="E623" s="40"/>
    </row>
    <row r="624" spans="1:5" x14ac:dyDescent="0.25">
      <c r="A624" s="40"/>
      <c r="B624" s="40"/>
      <c r="C624" s="40"/>
      <c r="D624" s="40"/>
      <c r="E624" s="40"/>
    </row>
    <row r="625" spans="1:5" x14ac:dyDescent="0.25">
      <c r="A625" s="40"/>
      <c r="B625" s="40"/>
      <c r="C625" s="40"/>
      <c r="D625" s="40"/>
      <c r="E625" s="40"/>
    </row>
    <row r="626" spans="1:5" x14ac:dyDescent="0.25">
      <c r="A626" s="40"/>
      <c r="B626" s="40"/>
      <c r="C626" s="40"/>
      <c r="D626" s="40"/>
      <c r="E626" s="40"/>
    </row>
    <row r="627" spans="1:5" x14ac:dyDescent="0.25">
      <c r="A627" s="40"/>
      <c r="B627" s="40"/>
      <c r="C627" s="40"/>
      <c r="D627" s="40"/>
      <c r="E627" s="40"/>
    </row>
    <row r="628" spans="1:5" x14ac:dyDescent="0.25">
      <c r="A628" s="40"/>
      <c r="B628" s="40"/>
      <c r="C628" s="40"/>
      <c r="D628" s="40"/>
      <c r="E628" s="40"/>
    </row>
    <row r="629" spans="1:5" x14ac:dyDescent="0.25">
      <c r="A629" s="40"/>
      <c r="B629" s="40"/>
      <c r="C629" s="40"/>
      <c r="D629" s="40"/>
      <c r="E629" s="40"/>
    </row>
    <row r="630" spans="1:5" x14ac:dyDescent="0.25">
      <c r="A630" s="40"/>
      <c r="B630" s="40"/>
      <c r="C630" s="40"/>
      <c r="D630" s="40"/>
      <c r="E630" s="40"/>
    </row>
    <row r="631" spans="1:5" x14ac:dyDescent="0.25">
      <c r="A631" s="40"/>
      <c r="B631" s="40"/>
      <c r="C631" s="40"/>
      <c r="D631" s="40"/>
      <c r="E631" s="40"/>
    </row>
    <row r="632" spans="1:5" x14ac:dyDescent="0.25">
      <c r="A632" s="40"/>
      <c r="B632" s="40"/>
      <c r="C632" s="40"/>
      <c r="D632" s="40"/>
      <c r="E632" s="40"/>
    </row>
    <row r="633" spans="1:5" x14ac:dyDescent="0.25">
      <c r="A633" s="40"/>
      <c r="B633" s="40"/>
      <c r="C633" s="40"/>
      <c r="D633" s="40"/>
      <c r="E633" s="40"/>
    </row>
    <row r="634" spans="1:5" x14ac:dyDescent="0.25">
      <c r="A634" s="40"/>
      <c r="B634" s="40"/>
      <c r="C634" s="40"/>
      <c r="D634" s="40"/>
      <c r="E634" s="40"/>
    </row>
    <row r="635" spans="1:5" x14ac:dyDescent="0.25">
      <c r="A635" s="40"/>
      <c r="B635" s="40"/>
      <c r="C635" s="40"/>
      <c r="D635" s="40"/>
      <c r="E635" s="40"/>
    </row>
    <row r="636" spans="1:5" x14ac:dyDescent="0.25">
      <c r="A636" s="40"/>
      <c r="B636" s="40"/>
      <c r="C636" s="40"/>
      <c r="D636" s="40"/>
      <c r="E636" s="40"/>
    </row>
    <row r="637" spans="1:5" x14ac:dyDescent="0.25">
      <c r="A637" s="40"/>
      <c r="B637" s="40"/>
      <c r="C637" s="40"/>
      <c r="D637" s="40"/>
      <c r="E637" s="40"/>
    </row>
    <row r="638" spans="1:5" x14ac:dyDescent="0.25">
      <c r="A638" s="40"/>
      <c r="B638" s="40"/>
      <c r="C638" s="40"/>
      <c r="D638" s="40"/>
      <c r="E638" s="40"/>
    </row>
    <row r="639" spans="1:5" x14ac:dyDescent="0.25">
      <c r="A639" s="40"/>
      <c r="B639" s="40"/>
      <c r="C639" s="40"/>
      <c r="D639" s="40"/>
      <c r="E639" s="40"/>
    </row>
    <row r="640" spans="1:5" x14ac:dyDescent="0.25">
      <c r="A640" s="40"/>
      <c r="B640" s="40"/>
      <c r="C640" s="40"/>
      <c r="D640" s="40"/>
      <c r="E640" s="40"/>
    </row>
    <row r="641" spans="1:5" x14ac:dyDescent="0.25">
      <c r="A641" s="40"/>
      <c r="B641" s="40"/>
      <c r="C641" s="40"/>
      <c r="D641" s="40"/>
      <c r="E641" s="40"/>
    </row>
    <row r="642" spans="1:5" x14ac:dyDescent="0.25">
      <c r="A642" s="40"/>
      <c r="B642" s="40"/>
      <c r="C642" s="40"/>
      <c r="D642" s="40"/>
      <c r="E642" s="40"/>
    </row>
    <row r="643" spans="1:5" x14ac:dyDescent="0.25">
      <c r="A643" s="40"/>
      <c r="B643" s="40"/>
      <c r="C643" s="40"/>
      <c r="D643" s="40"/>
      <c r="E643" s="40"/>
    </row>
    <row r="644" spans="1:5" x14ac:dyDescent="0.25">
      <c r="A644" s="40"/>
      <c r="B644" s="40"/>
      <c r="C644" s="40"/>
      <c r="D644" s="40"/>
      <c r="E644" s="40"/>
    </row>
    <row r="645" spans="1:5" x14ac:dyDescent="0.25">
      <c r="A645" s="40"/>
      <c r="B645" s="40"/>
      <c r="C645" s="40"/>
      <c r="D645" s="40"/>
      <c r="E645" s="40"/>
    </row>
    <row r="646" spans="1:5" x14ac:dyDescent="0.25">
      <c r="A646" s="40"/>
      <c r="B646" s="40"/>
      <c r="C646" s="40"/>
      <c r="D646" s="40"/>
      <c r="E646" s="40"/>
    </row>
    <row r="647" spans="1:5" x14ac:dyDescent="0.25">
      <c r="A647" s="40"/>
      <c r="B647" s="40"/>
      <c r="C647" s="40"/>
      <c r="D647" s="40"/>
      <c r="E647" s="40"/>
    </row>
    <row r="648" spans="1:5" x14ac:dyDescent="0.25">
      <c r="A648" s="40"/>
      <c r="B648" s="40"/>
      <c r="C648" s="40"/>
      <c r="D648" s="40"/>
      <c r="E648" s="40"/>
    </row>
    <row r="649" spans="1:5" x14ac:dyDescent="0.25">
      <c r="A649" s="40"/>
      <c r="B649" s="40"/>
      <c r="C649" s="40"/>
      <c r="D649" s="40"/>
      <c r="E649" s="40"/>
    </row>
    <row r="650" spans="1:5" x14ac:dyDescent="0.25">
      <c r="A650" s="40"/>
      <c r="B650" s="40"/>
      <c r="C650" s="40"/>
      <c r="D650" s="40"/>
      <c r="E650" s="40"/>
    </row>
    <row r="651" spans="1:5" x14ac:dyDescent="0.25">
      <c r="A651" s="40"/>
      <c r="B651" s="40"/>
      <c r="C651" s="40"/>
      <c r="D651" s="40"/>
      <c r="E651" s="40"/>
    </row>
    <row r="652" spans="1:5" x14ac:dyDescent="0.25">
      <c r="A652" s="40"/>
      <c r="B652" s="40"/>
      <c r="C652" s="40"/>
      <c r="D652" s="40"/>
      <c r="E652" s="40"/>
    </row>
    <row r="653" spans="1:5" x14ac:dyDescent="0.25">
      <c r="A653" s="40"/>
      <c r="B653" s="40"/>
      <c r="C653" s="40"/>
      <c r="D653" s="40"/>
      <c r="E653" s="40"/>
    </row>
    <row r="654" spans="1:5" x14ac:dyDescent="0.25">
      <c r="A654" s="40"/>
      <c r="B654" s="40"/>
      <c r="C654" s="40"/>
      <c r="D654" s="40"/>
      <c r="E654" s="40"/>
    </row>
    <row r="655" spans="1:5" x14ac:dyDescent="0.25">
      <c r="A655" s="40"/>
      <c r="B655" s="40"/>
      <c r="C655" s="40"/>
      <c r="D655" s="40"/>
      <c r="E655" s="40"/>
    </row>
    <row r="656" spans="1:5" x14ac:dyDescent="0.25">
      <c r="A656" s="40"/>
      <c r="B656" s="40"/>
      <c r="C656" s="40"/>
      <c r="D656" s="40"/>
      <c r="E656" s="40"/>
    </row>
    <row r="657" spans="1:5" x14ac:dyDescent="0.25">
      <c r="A657" s="40"/>
      <c r="B657" s="40"/>
      <c r="C657" s="40"/>
      <c r="D657" s="40"/>
      <c r="E657" s="40"/>
    </row>
    <row r="658" spans="1:5" x14ac:dyDescent="0.25">
      <c r="A658" s="40"/>
      <c r="B658" s="40"/>
      <c r="C658" s="40"/>
      <c r="D658" s="40"/>
      <c r="E658" s="40"/>
    </row>
    <row r="659" spans="1:5" x14ac:dyDescent="0.25">
      <c r="A659" s="40"/>
      <c r="B659" s="40"/>
      <c r="C659" s="40"/>
      <c r="D659" s="40"/>
      <c r="E659" s="40"/>
    </row>
    <row r="660" spans="1:5" x14ac:dyDescent="0.25">
      <c r="A660" s="40"/>
      <c r="B660" s="40"/>
      <c r="C660" s="40"/>
      <c r="D660" s="40"/>
      <c r="E660" s="40"/>
    </row>
    <row r="661" spans="1:5" x14ac:dyDescent="0.25">
      <c r="A661" s="40"/>
      <c r="B661" s="40"/>
      <c r="C661" s="40"/>
      <c r="D661" s="40"/>
      <c r="E661" s="40"/>
    </row>
    <row r="662" spans="1:5" x14ac:dyDescent="0.25">
      <c r="A662" s="40"/>
      <c r="B662" s="40"/>
      <c r="C662" s="40"/>
      <c r="D662" s="40"/>
      <c r="E662" s="40"/>
    </row>
    <row r="663" spans="1:5" x14ac:dyDescent="0.25">
      <c r="A663" s="40"/>
      <c r="B663" s="40"/>
      <c r="C663" s="40"/>
      <c r="D663" s="40"/>
      <c r="E663" s="40"/>
    </row>
    <row r="664" spans="1:5" x14ac:dyDescent="0.25">
      <c r="A664" s="40"/>
      <c r="B664" s="40"/>
      <c r="C664" s="40"/>
      <c r="D664" s="40"/>
      <c r="E664" s="40"/>
    </row>
    <row r="665" spans="1:5" x14ac:dyDescent="0.25">
      <c r="A665" s="40"/>
      <c r="B665" s="40"/>
      <c r="C665" s="40"/>
      <c r="D665" s="40"/>
      <c r="E665" s="40"/>
    </row>
    <row r="666" spans="1:5" x14ac:dyDescent="0.25">
      <c r="A666" s="40"/>
      <c r="B666" s="40"/>
      <c r="C666" s="40"/>
      <c r="D666" s="40"/>
      <c r="E666" s="40"/>
    </row>
    <row r="667" spans="1:5" x14ac:dyDescent="0.25">
      <c r="A667" s="40"/>
      <c r="B667" s="40"/>
      <c r="C667" s="40"/>
      <c r="D667" s="40"/>
      <c r="E667" s="40"/>
    </row>
    <row r="668" spans="1:5" x14ac:dyDescent="0.25">
      <c r="A668" s="40"/>
      <c r="B668" s="40"/>
      <c r="C668" s="40"/>
      <c r="D668" s="40"/>
      <c r="E668" s="40"/>
    </row>
    <row r="669" spans="1:5" x14ac:dyDescent="0.25">
      <c r="A669" s="40"/>
      <c r="B669" s="40"/>
      <c r="C669" s="40"/>
      <c r="D669" s="40"/>
      <c r="E669" s="40"/>
    </row>
    <row r="670" spans="1:5" x14ac:dyDescent="0.25">
      <c r="A670" s="40"/>
      <c r="B670" s="40"/>
      <c r="C670" s="40"/>
      <c r="D670" s="40"/>
      <c r="E670" s="40"/>
    </row>
    <row r="671" spans="1:5" x14ac:dyDescent="0.25">
      <c r="A671" s="40"/>
      <c r="B671" s="40"/>
      <c r="C671" s="40"/>
      <c r="D671" s="40"/>
      <c r="E671" s="40"/>
    </row>
    <row r="672" spans="1:5" x14ac:dyDescent="0.25">
      <c r="A672" s="40"/>
      <c r="B672" s="40"/>
      <c r="C672" s="40"/>
      <c r="D672" s="40"/>
      <c r="E672" s="40"/>
    </row>
    <row r="673" spans="1:5" x14ac:dyDescent="0.25">
      <c r="A673" s="40"/>
      <c r="B673" s="40"/>
      <c r="C673" s="40"/>
      <c r="D673" s="40"/>
      <c r="E673" s="40"/>
    </row>
    <row r="674" spans="1:5" x14ac:dyDescent="0.25">
      <c r="A674" s="40"/>
      <c r="B674" s="40"/>
      <c r="C674" s="40"/>
      <c r="D674" s="40"/>
      <c r="E674" s="40"/>
    </row>
    <row r="675" spans="1:5" x14ac:dyDescent="0.25">
      <c r="A675" s="40"/>
      <c r="B675" s="40"/>
      <c r="C675" s="40"/>
      <c r="D675" s="40"/>
      <c r="E675" s="40"/>
    </row>
    <row r="676" spans="1:5" x14ac:dyDescent="0.25">
      <c r="A676" s="40"/>
      <c r="B676" s="40"/>
      <c r="C676" s="40"/>
      <c r="D676" s="40"/>
      <c r="E676" s="40"/>
    </row>
    <row r="677" spans="1:5" x14ac:dyDescent="0.25">
      <c r="A677" s="40"/>
      <c r="B677" s="40"/>
      <c r="C677" s="40"/>
      <c r="D677" s="40"/>
      <c r="E677" s="40"/>
    </row>
    <row r="678" spans="1:5" x14ac:dyDescent="0.25">
      <c r="A678" s="40"/>
      <c r="B678" s="40"/>
      <c r="C678" s="40"/>
      <c r="D678" s="40"/>
      <c r="E678" s="40"/>
    </row>
    <row r="679" spans="1:5" x14ac:dyDescent="0.25">
      <c r="A679" s="40"/>
      <c r="B679" s="40"/>
      <c r="C679" s="40"/>
      <c r="D679" s="40"/>
      <c r="E679" s="40"/>
    </row>
    <row r="680" spans="1:5" x14ac:dyDescent="0.25">
      <c r="A680" s="40"/>
      <c r="B680" s="40"/>
      <c r="C680" s="40"/>
      <c r="D680" s="40"/>
      <c r="E680" s="40"/>
    </row>
    <row r="681" spans="1:5" x14ac:dyDescent="0.25">
      <c r="A681" s="40"/>
      <c r="B681" s="40"/>
      <c r="C681" s="40"/>
      <c r="D681" s="40"/>
      <c r="E681" s="40"/>
    </row>
    <row r="682" spans="1:5" x14ac:dyDescent="0.25">
      <c r="A682" s="40"/>
      <c r="B682" s="40"/>
      <c r="C682" s="40"/>
      <c r="D682" s="40"/>
      <c r="E682" s="40"/>
    </row>
    <row r="683" spans="1:5" x14ac:dyDescent="0.25">
      <c r="A683" s="40"/>
      <c r="B683" s="40"/>
      <c r="C683" s="40"/>
      <c r="D683" s="40"/>
      <c r="E683" s="40"/>
    </row>
    <row r="684" spans="1:5" x14ac:dyDescent="0.25">
      <c r="A684" s="40"/>
      <c r="B684" s="40"/>
      <c r="C684" s="40"/>
      <c r="D684" s="40"/>
      <c r="E684" s="40"/>
    </row>
    <row r="685" spans="1:5" x14ac:dyDescent="0.25">
      <c r="A685" s="40"/>
      <c r="B685" s="40"/>
      <c r="C685" s="40"/>
      <c r="D685" s="40"/>
      <c r="E685" s="40"/>
    </row>
    <row r="686" spans="1:5" x14ac:dyDescent="0.25">
      <c r="A686" s="40"/>
      <c r="B686" s="40"/>
      <c r="C686" s="40"/>
      <c r="D686" s="40"/>
      <c r="E686" s="40"/>
    </row>
    <row r="687" spans="1:5" x14ac:dyDescent="0.25">
      <c r="A687" s="40"/>
      <c r="B687" s="40"/>
      <c r="C687" s="40"/>
      <c r="D687" s="40"/>
      <c r="E687" s="40"/>
    </row>
    <row r="688" spans="1:5" x14ac:dyDescent="0.25">
      <c r="A688" s="40"/>
      <c r="B688" s="40"/>
      <c r="C688" s="40"/>
      <c r="D688" s="40"/>
      <c r="E688" s="40"/>
    </row>
    <row r="689" spans="1:5" x14ac:dyDescent="0.25">
      <c r="A689" s="40"/>
      <c r="B689" s="40"/>
      <c r="C689" s="40"/>
      <c r="D689" s="40"/>
      <c r="E689" s="40"/>
    </row>
    <row r="690" spans="1:5" x14ac:dyDescent="0.25">
      <c r="A690" s="40"/>
      <c r="B690" s="40"/>
      <c r="C690" s="40"/>
      <c r="D690" s="40"/>
      <c r="E690" s="40"/>
    </row>
    <row r="691" spans="1:5" x14ac:dyDescent="0.25">
      <c r="A691" s="40"/>
      <c r="B691" s="40"/>
      <c r="C691" s="40"/>
      <c r="D691" s="40"/>
      <c r="E691" s="40"/>
    </row>
    <row r="692" spans="1:5" x14ac:dyDescent="0.25">
      <c r="A692" s="40"/>
      <c r="B692" s="40"/>
      <c r="C692" s="40"/>
      <c r="D692" s="40"/>
      <c r="E692" s="40"/>
    </row>
    <row r="693" spans="1:5" x14ac:dyDescent="0.25">
      <c r="A693" s="40"/>
      <c r="B693" s="40"/>
      <c r="C693" s="40"/>
      <c r="D693" s="40"/>
      <c r="E693" s="40"/>
    </row>
    <row r="694" spans="1:5" x14ac:dyDescent="0.25">
      <c r="A694" s="40"/>
      <c r="B694" s="40"/>
      <c r="C694" s="40"/>
      <c r="D694" s="40"/>
      <c r="E694" s="40"/>
    </row>
    <row r="695" spans="1:5" x14ac:dyDescent="0.25">
      <c r="A695" s="40"/>
      <c r="B695" s="40"/>
      <c r="C695" s="40"/>
      <c r="D695" s="40"/>
      <c r="E695" s="40"/>
    </row>
    <row r="696" spans="1:5" x14ac:dyDescent="0.25">
      <c r="A696" s="40"/>
      <c r="B696" s="40"/>
      <c r="C696" s="40"/>
      <c r="D696" s="40"/>
      <c r="E696" s="40"/>
    </row>
    <row r="697" spans="1:5" x14ac:dyDescent="0.25">
      <c r="A697" s="40"/>
      <c r="B697" s="40"/>
      <c r="C697" s="40"/>
      <c r="D697" s="40"/>
      <c r="E697" s="40"/>
    </row>
    <row r="698" spans="1:5" x14ac:dyDescent="0.25">
      <c r="A698" s="40"/>
      <c r="B698" s="40"/>
      <c r="C698" s="40"/>
      <c r="D698" s="40"/>
      <c r="E698" s="40"/>
    </row>
    <row r="699" spans="1:5" x14ac:dyDescent="0.25">
      <c r="A699" s="40"/>
      <c r="B699" s="40"/>
      <c r="C699" s="40"/>
      <c r="D699" s="40"/>
      <c r="E699" s="40"/>
    </row>
    <row r="700" spans="1:5" x14ac:dyDescent="0.25">
      <c r="A700" s="40"/>
      <c r="B700" s="40"/>
      <c r="C700" s="40"/>
      <c r="D700" s="40"/>
      <c r="E700" s="40"/>
    </row>
    <row r="701" spans="1:5" x14ac:dyDescent="0.25">
      <c r="A701" s="40"/>
      <c r="B701" s="40"/>
      <c r="C701" s="40"/>
      <c r="D701" s="40"/>
      <c r="E701" s="40"/>
    </row>
    <row r="702" spans="1:5" x14ac:dyDescent="0.25">
      <c r="A702" s="40"/>
      <c r="B702" s="40"/>
      <c r="C702" s="40"/>
      <c r="D702" s="40"/>
      <c r="E702" s="40"/>
    </row>
    <row r="703" spans="1:5" x14ac:dyDescent="0.25">
      <c r="A703" s="40"/>
      <c r="B703" s="40"/>
      <c r="C703" s="40"/>
      <c r="D703" s="40"/>
      <c r="E703" s="40"/>
    </row>
    <row r="704" spans="1:5" x14ac:dyDescent="0.25">
      <c r="A704" s="40"/>
      <c r="B704" s="40"/>
      <c r="C704" s="40"/>
      <c r="D704" s="40"/>
      <c r="E704" s="40"/>
    </row>
    <row r="705" spans="1:5" x14ac:dyDescent="0.25">
      <c r="A705" s="40"/>
      <c r="B705" s="40"/>
      <c r="C705" s="40"/>
      <c r="D705" s="40"/>
      <c r="E705" s="40"/>
    </row>
    <row r="706" spans="1:5" x14ac:dyDescent="0.25">
      <c r="A706" s="40"/>
      <c r="B706" s="40"/>
      <c r="C706" s="40"/>
      <c r="D706" s="40"/>
      <c r="E706" s="40"/>
    </row>
    <row r="707" spans="1:5" x14ac:dyDescent="0.25">
      <c r="A707" s="40"/>
      <c r="B707" s="40"/>
      <c r="C707" s="40"/>
      <c r="D707" s="40"/>
      <c r="E707" s="40"/>
    </row>
    <row r="708" spans="1:5" x14ac:dyDescent="0.25">
      <c r="A708" s="40"/>
      <c r="B708" s="40"/>
      <c r="C708" s="40"/>
      <c r="D708" s="40"/>
      <c r="E708" s="40"/>
    </row>
    <row r="709" spans="1:5" x14ac:dyDescent="0.25">
      <c r="A709" s="40"/>
      <c r="B709" s="40"/>
      <c r="C709" s="40"/>
      <c r="D709" s="40"/>
      <c r="E709" s="40"/>
    </row>
    <row r="710" spans="1:5" x14ac:dyDescent="0.25">
      <c r="A710" s="40"/>
      <c r="B710" s="40"/>
      <c r="C710" s="40"/>
      <c r="D710" s="40"/>
      <c r="E710" s="40"/>
    </row>
    <row r="711" spans="1:5" x14ac:dyDescent="0.25">
      <c r="A711" s="40"/>
      <c r="B711" s="40"/>
      <c r="C711" s="40"/>
      <c r="D711" s="40"/>
      <c r="E711" s="40"/>
    </row>
    <row r="712" spans="1:5" x14ac:dyDescent="0.25">
      <c r="A712" s="40"/>
      <c r="B712" s="40"/>
      <c r="C712" s="40"/>
      <c r="D712" s="40"/>
      <c r="E712" s="40"/>
    </row>
    <row r="713" spans="1:5" x14ac:dyDescent="0.25">
      <c r="A713" s="40"/>
      <c r="B713" s="40"/>
      <c r="C713" s="40"/>
      <c r="D713" s="40"/>
      <c r="E713" s="40"/>
    </row>
    <row r="714" spans="1:5" x14ac:dyDescent="0.25">
      <c r="A714" s="40"/>
      <c r="B714" s="40"/>
      <c r="C714" s="40"/>
      <c r="D714" s="40"/>
      <c r="E714" s="40"/>
    </row>
    <row r="715" spans="1:5" x14ac:dyDescent="0.25">
      <c r="A715" s="40"/>
      <c r="B715" s="40"/>
      <c r="C715" s="40"/>
      <c r="D715" s="40"/>
      <c r="E715" s="40"/>
    </row>
    <row r="716" spans="1:5" x14ac:dyDescent="0.25">
      <c r="A716" s="40"/>
      <c r="B716" s="40"/>
      <c r="C716" s="40"/>
      <c r="D716" s="40"/>
      <c r="E716" s="40"/>
    </row>
    <row r="717" spans="1:5" x14ac:dyDescent="0.25">
      <c r="A717" s="40"/>
      <c r="B717" s="40"/>
      <c r="C717" s="40"/>
      <c r="D717" s="40"/>
      <c r="E717" s="40"/>
    </row>
    <row r="718" spans="1:5" x14ac:dyDescent="0.25">
      <c r="A718" s="40"/>
      <c r="B718" s="40"/>
      <c r="C718" s="40"/>
      <c r="D718" s="40"/>
      <c r="E718" s="40"/>
    </row>
    <row r="719" spans="1:5" x14ac:dyDescent="0.25">
      <c r="A719" s="40"/>
      <c r="B719" s="40"/>
      <c r="C719" s="40"/>
      <c r="D719" s="40"/>
      <c r="E719" s="40"/>
    </row>
    <row r="720" spans="1:5" x14ac:dyDescent="0.25">
      <c r="A720" s="40"/>
      <c r="B720" s="40"/>
      <c r="C720" s="40"/>
      <c r="D720" s="40"/>
      <c r="E720" s="40"/>
    </row>
    <row r="721" spans="1:5" x14ac:dyDescent="0.25">
      <c r="A721" s="40"/>
      <c r="B721" s="40"/>
      <c r="C721" s="40"/>
      <c r="D721" s="40"/>
      <c r="E721" s="40"/>
    </row>
    <row r="722" spans="1:5" x14ac:dyDescent="0.25">
      <c r="A722" s="40"/>
      <c r="B722" s="40"/>
      <c r="C722" s="40"/>
      <c r="D722" s="40"/>
      <c r="E722" s="40"/>
    </row>
    <row r="723" spans="1:5" x14ac:dyDescent="0.25">
      <c r="A723" s="40"/>
      <c r="B723" s="40"/>
      <c r="C723" s="40"/>
      <c r="D723" s="40"/>
      <c r="E723" s="40"/>
    </row>
    <row r="724" spans="1:5" x14ac:dyDescent="0.25">
      <c r="A724" s="40"/>
      <c r="B724" s="40"/>
      <c r="C724" s="40"/>
      <c r="D724" s="40"/>
      <c r="E724" s="40"/>
    </row>
    <row r="725" spans="1:5" x14ac:dyDescent="0.25">
      <c r="A725" s="40"/>
      <c r="B725" s="40"/>
      <c r="C725" s="40"/>
      <c r="D725" s="40"/>
      <c r="E725" s="40"/>
    </row>
    <row r="726" spans="1:5" x14ac:dyDescent="0.25">
      <c r="A726" s="40"/>
      <c r="B726" s="40"/>
      <c r="C726" s="40"/>
      <c r="D726" s="40"/>
      <c r="E726" s="40"/>
    </row>
    <row r="727" spans="1:5" x14ac:dyDescent="0.25">
      <c r="A727" s="40"/>
      <c r="B727" s="40"/>
      <c r="C727" s="40"/>
      <c r="D727" s="40"/>
      <c r="E727" s="40"/>
    </row>
    <row r="728" spans="1:5" x14ac:dyDescent="0.25">
      <c r="A728" s="40"/>
      <c r="B728" s="40"/>
      <c r="C728" s="40"/>
      <c r="D728" s="40"/>
      <c r="E728" s="40"/>
    </row>
    <row r="729" spans="1:5" x14ac:dyDescent="0.25">
      <c r="A729" s="40"/>
      <c r="B729" s="40"/>
      <c r="C729" s="40"/>
      <c r="D729" s="40"/>
      <c r="E729" s="40"/>
    </row>
    <row r="730" spans="1:5" x14ac:dyDescent="0.25">
      <c r="A730" s="40"/>
      <c r="B730" s="40"/>
      <c r="C730" s="40"/>
      <c r="D730" s="40"/>
      <c r="E730" s="40"/>
    </row>
    <row r="731" spans="1:5" x14ac:dyDescent="0.25">
      <c r="A731" s="40"/>
      <c r="B731" s="40"/>
      <c r="C731" s="40"/>
      <c r="D731" s="40"/>
      <c r="E731" s="40"/>
    </row>
    <row r="732" spans="1:5" x14ac:dyDescent="0.25">
      <c r="A732" s="40"/>
      <c r="B732" s="40"/>
      <c r="C732" s="40"/>
      <c r="D732" s="40"/>
      <c r="E732" s="40"/>
    </row>
    <row r="733" spans="1:5" x14ac:dyDescent="0.25">
      <c r="A733" s="40"/>
      <c r="B733" s="40"/>
      <c r="C733" s="40"/>
      <c r="D733" s="40"/>
      <c r="E733" s="40"/>
    </row>
    <row r="734" spans="1:5" x14ac:dyDescent="0.25">
      <c r="A734" s="40"/>
      <c r="B734" s="40"/>
      <c r="C734" s="40"/>
      <c r="D734" s="40"/>
      <c r="E734" s="40"/>
    </row>
    <row r="735" spans="1:5" x14ac:dyDescent="0.25">
      <c r="A735" s="40"/>
      <c r="B735" s="40"/>
      <c r="C735" s="40"/>
      <c r="D735" s="40"/>
      <c r="E735" s="40"/>
    </row>
    <row r="736" spans="1:5" x14ac:dyDescent="0.25">
      <c r="A736" s="40"/>
      <c r="B736" s="40"/>
      <c r="C736" s="40"/>
      <c r="D736" s="40"/>
      <c r="E736" s="40"/>
    </row>
    <row r="737" spans="1:5" x14ac:dyDescent="0.25">
      <c r="A737" s="40"/>
      <c r="B737" s="40"/>
      <c r="C737" s="40"/>
      <c r="D737" s="40"/>
      <c r="E737" s="40"/>
    </row>
    <row r="738" spans="1:5" x14ac:dyDescent="0.25">
      <c r="A738" s="40"/>
      <c r="B738" s="40"/>
      <c r="C738" s="40"/>
      <c r="D738" s="40"/>
      <c r="E738" s="40"/>
    </row>
    <row r="739" spans="1:5" x14ac:dyDescent="0.25">
      <c r="A739" s="40"/>
      <c r="B739" s="40"/>
      <c r="C739" s="40"/>
      <c r="D739" s="40"/>
      <c r="E739" s="40"/>
    </row>
    <row r="740" spans="1:5" x14ac:dyDescent="0.25">
      <c r="A740" s="40"/>
      <c r="B740" s="40"/>
      <c r="C740" s="40"/>
      <c r="D740" s="40"/>
      <c r="E740" s="40"/>
    </row>
    <row r="741" spans="1:5" x14ac:dyDescent="0.25">
      <c r="A741" s="40"/>
      <c r="B741" s="40"/>
      <c r="C741" s="40"/>
      <c r="D741" s="40"/>
      <c r="E741" s="40"/>
    </row>
    <row r="742" spans="1:5" x14ac:dyDescent="0.25">
      <c r="A742" s="40"/>
      <c r="B742" s="40"/>
      <c r="C742" s="40"/>
      <c r="D742" s="40"/>
      <c r="E742" s="40"/>
    </row>
    <row r="743" spans="1:5" x14ac:dyDescent="0.25">
      <c r="A743" s="40"/>
      <c r="B743" s="40"/>
      <c r="C743" s="40"/>
      <c r="D743" s="40"/>
      <c r="E743" s="40"/>
    </row>
    <row r="744" spans="1:5" x14ac:dyDescent="0.25">
      <c r="A744" s="40"/>
      <c r="B744" s="40"/>
      <c r="C744" s="40"/>
      <c r="D744" s="40"/>
      <c r="E744" s="40"/>
    </row>
    <row r="745" spans="1:5" x14ac:dyDescent="0.25">
      <c r="A745" s="40"/>
      <c r="B745" s="40"/>
      <c r="C745" s="40"/>
      <c r="D745" s="40"/>
      <c r="E745" s="40"/>
    </row>
    <row r="746" spans="1:5" x14ac:dyDescent="0.25">
      <c r="A746" s="40"/>
      <c r="B746" s="40"/>
      <c r="C746" s="40"/>
      <c r="D746" s="40"/>
      <c r="E746" s="40"/>
    </row>
    <row r="747" spans="1:5" x14ac:dyDescent="0.25">
      <c r="A747" s="40"/>
      <c r="B747" s="40"/>
      <c r="C747" s="40"/>
      <c r="D747" s="40"/>
      <c r="E747" s="40"/>
    </row>
    <row r="748" spans="1:5" x14ac:dyDescent="0.25">
      <c r="A748" s="40"/>
      <c r="B748" s="40"/>
      <c r="C748" s="40"/>
      <c r="D748" s="40"/>
      <c r="E748" s="40"/>
    </row>
    <row r="749" spans="1:5" x14ac:dyDescent="0.25">
      <c r="A749" s="40"/>
      <c r="B749" s="40"/>
      <c r="C749" s="40"/>
      <c r="D749" s="40"/>
      <c r="E749" s="40"/>
    </row>
    <row r="750" spans="1:5" x14ac:dyDescent="0.25">
      <c r="A750" s="40"/>
      <c r="B750" s="40"/>
      <c r="C750" s="40"/>
      <c r="D750" s="40"/>
      <c r="E750" s="40"/>
    </row>
    <row r="751" spans="1:5" x14ac:dyDescent="0.25">
      <c r="A751" s="40"/>
      <c r="B751" s="40"/>
      <c r="C751" s="40"/>
      <c r="D751" s="40"/>
      <c r="E751" s="40"/>
    </row>
    <row r="752" spans="1:5" x14ac:dyDescent="0.25">
      <c r="A752" s="40"/>
      <c r="B752" s="40"/>
      <c r="C752" s="40"/>
      <c r="D752" s="40"/>
      <c r="E752" s="40"/>
    </row>
    <row r="753" spans="1:5" x14ac:dyDescent="0.25">
      <c r="A753" s="40"/>
      <c r="B753" s="40"/>
      <c r="C753" s="40"/>
      <c r="D753" s="40"/>
      <c r="E753" s="40"/>
    </row>
    <row r="754" spans="1:5" x14ac:dyDescent="0.25">
      <c r="A754" s="40"/>
      <c r="B754" s="40"/>
      <c r="C754" s="40"/>
      <c r="D754" s="40"/>
      <c r="E754" s="40"/>
    </row>
    <row r="755" spans="1:5" x14ac:dyDescent="0.25">
      <c r="A755" s="40"/>
      <c r="B755" s="40"/>
      <c r="C755" s="40"/>
      <c r="D755" s="40"/>
      <c r="E755" s="40"/>
    </row>
    <row r="756" spans="1:5" x14ac:dyDescent="0.25">
      <c r="A756" s="40"/>
      <c r="B756" s="40"/>
      <c r="C756" s="40"/>
      <c r="D756" s="40"/>
      <c r="E756" s="40"/>
    </row>
    <row r="757" spans="1:5" x14ac:dyDescent="0.25">
      <c r="A757" s="40"/>
      <c r="B757" s="40"/>
      <c r="C757" s="40"/>
      <c r="D757" s="40"/>
      <c r="E757" s="40"/>
    </row>
    <row r="758" spans="1:5" x14ac:dyDescent="0.25">
      <c r="A758" s="40"/>
      <c r="B758" s="40"/>
      <c r="C758" s="40"/>
      <c r="D758" s="40"/>
      <c r="E758" s="40"/>
    </row>
    <row r="759" spans="1:5" x14ac:dyDescent="0.25">
      <c r="A759" s="40"/>
      <c r="B759" s="40"/>
      <c r="C759" s="40"/>
      <c r="D759" s="40"/>
      <c r="E759" s="40"/>
    </row>
    <row r="760" spans="1:5" x14ac:dyDescent="0.25">
      <c r="A760" s="40"/>
      <c r="B760" s="40"/>
      <c r="C760" s="40"/>
      <c r="D760" s="40"/>
      <c r="E760" s="40"/>
    </row>
    <row r="761" spans="1:5" x14ac:dyDescent="0.25">
      <c r="A761" s="40"/>
      <c r="B761" s="40"/>
      <c r="C761" s="40"/>
      <c r="D761" s="40"/>
      <c r="E761" s="40"/>
    </row>
    <row r="762" spans="1:5" x14ac:dyDescent="0.25">
      <c r="A762" s="40"/>
      <c r="B762" s="40"/>
      <c r="C762" s="40"/>
      <c r="D762" s="40"/>
      <c r="E762" s="40"/>
    </row>
    <row r="763" spans="1:5" x14ac:dyDescent="0.25">
      <c r="A763" s="40"/>
      <c r="B763" s="40"/>
      <c r="C763" s="40"/>
      <c r="D763" s="40"/>
      <c r="E763" s="40"/>
    </row>
    <row r="764" spans="1:5" x14ac:dyDescent="0.25">
      <c r="A764" s="40"/>
      <c r="B764" s="40"/>
      <c r="C764" s="40"/>
      <c r="D764" s="40"/>
      <c r="E764" s="40"/>
    </row>
    <row r="765" spans="1:5" x14ac:dyDescent="0.25">
      <c r="A765" s="40"/>
      <c r="B765" s="40"/>
      <c r="C765" s="40"/>
      <c r="D765" s="40"/>
      <c r="E765" s="40"/>
    </row>
    <row r="766" spans="1:5" x14ac:dyDescent="0.25">
      <c r="A766" s="40"/>
      <c r="B766" s="40"/>
      <c r="C766" s="40"/>
      <c r="D766" s="40"/>
      <c r="E766" s="40"/>
    </row>
    <row r="767" spans="1:5" x14ac:dyDescent="0.25">
      <c r="A767" s="40"/>
      <c r="B767" s="40"/>
      <c r="C767" s="40"/>
      <c r="D767" s="40"/>
      <c r="E767" s="40"/>
    </row>
    <row r="768" spans="1:5" x14ac:dyDescent="0.25">
      <c r="A768" s="40"/>
      <c r="B768" s="40"/>
      <c r="C768" s="40"/>
      <c r="D768" s="40"/>
      <c r="E768" s="40"/>
    </row>
    <row r="769" spans="1:5" x14ac:dyDescent="0.25">
      <c r="A769" s="40"/>
      <c r="B769" s="40"/>
      <c r="C769" s="40"/>
      <c r="D769" s="40"/>
      <c r="E769" s="40"/>
    </row>
    <row r="770" spans="1:5" x14ac:dyDescent="0.25">
      <c r="A770" s="40"/>
      <c r="B770" s="40"/>
      <c r="C770" s="40"/>
      <c r="D770" s="40"/>
      <c r="E770" s="40"/>
    </row>
    <row r="771" spans="1:5" x14ac:dyDescent="0.25">
      <c r="A771" s="40"/>
      <c r="B771" s="40"/>
      <c r="C771" s="40"/>
      <c r="D771" s="40"/>
      <c r="E771" s="40"/>
    </row>
    <row r="772" spans="1:5" x14ac:dyDescent="0.25">
      <c r="A772" s="40"/>
      <c r="B772" s="40"/>
      <c r="C772" s="40"/>
      <c r="D772" s="40"/>
      <c r="E772" s="40"/>
    </row>
    <row r="773" spans="1:5" x14ac:dyDescent="0.25">
      <c r="A773" s="40"/>
      <c r="B773" s="40"/>
      <c r="C773" s="40"/>
      <c r="D773" s="40"/>
      <c r="E773" s="40"/>
    </row>
    <row r="774" spans="1:5" x14ac:dyDescent="0.25">
      <c r="A774" s="40"/>
      <c r="B774" s="40"/>
      <c r="C774" s="40"/>
      <c r="D774" s="40"/>
      <c r="E774" s="40"/>
    </row>
    <row r="775" spans="1:5" x14ac:dyDescent="0.25">
      <c r="A775" s="40"/>
      <c r="B775" s="40"/>
      <c r="C775" s="40"/>
      <c r="D775" s="40"/>
      <c r="E775" s="40"/>
    </row>
    <row r="776" spans="1:5" x14ac:dyDescent="0.25">
      <c r="A776" s="40"/>
      <c r="B776" s="40"/>
      <c r="C776" s="40"/>
      <c r="D776" s="40"/>
      <c r="E776" s="40"/>
    </row>
    <row r="777" spans="1:5" x14ac:dyDescent="0.25">
      <c r="A777" s="40"/>
      <c r="B777" s="40"/>
      <c r="C777" s="40"/>
      <c r="D777" s="40"/>
      <c r="E777" s="40"/>
    </row>
    <row r="778" spans="1:5" x14ac:dyDescent="0.25">
      <c r="A778" s="40"/>
      <c r="B778" s="40"/>
      <c r="C778" s="40"/>
      <c r="D778" s="40"/>
      <c r="E778" s="40"/>
    </row>
    <row r="779" spans="1:5" x14ac:dyDescent="0.25">
      <c r="A779" s="40"/>
      <c r="B779" s="40"/>
      <c r="C779" s="40"/>
      <c r="D779" s="40"/>
      <c r="E779" s="40"/>
    </row>
    <row r="780" spans="1:5" x14ac:dyDescent="0.25">
      <c r="A780" s="40"/>
      <c r="B780" s="40"/>
      <c r="C780" s="40"/>
      <c r="D780" s="40"/>
      <c r="E780" s="40"/>
    </row>
    <row r="781" spans="1:5" x14ac:dyDescent="0.25">
      <c r="A781" s="40"/>
      <c r="B781" s="40"/>
      <c r="C781" s="40"/>
      <c r="D781" s="40"/>
      <c r="E781" s="40"/>
    </row>
    <row r="782" spans="1:5" x14ac:dyDescent="0.25">
      <c r="A782" s="40"/>
      <c r="B782" s="40"/>
      <c r="C782" s="40"/>
      <c r="D782" s="40"/>
      <c r="E782" s="40"/>
    </row>
    <row r="783" spans="1:5" x14ac:dyDescent="0.25">
      <c r="A783" s="40"/>
      <c r="B783" s="40"/>
      <c r="C783" s="40"/>
      <c r="D783" s="40"/>
      <c r="E783" s="40"/>
    </row>
    <row r="784" spans="1:5" x14ac:dyDescent="0.25">
      <c r="A784" s="40"/>
      <c r="B784" s="40"/>
      <c r="C784" s="40"/>
      <c r="D784" s="40"/>
      <c r="E784" s="40"/>
    </row>
    <row r="785" spans="1:5" x14ac:dyDescent="0.25">
      <c r="A785" s="40"/>
      <c r="B785" s="40"/>
      <c r="C785" s="40"/>
      <c r="D785" s="40"/>
      <c r="E785" s="40"/>
    </row>
    <row r="786" spans="1:5" x14ac:dyDescent="0.25">
      <c r="A786" s="40"/>
      <c r="B786" s="40"/>
      <c r="C786" s="40"/>
      <c r="D786" s="40"/>
      <c r="E786" s="40"/>
    </row>
    <row r="787" spans="1:5" x14ac:dyDescent="0.25">
      <c r="A787" s="40"/>
      <c r="B787" s="40"/>
      <c r="C787" s="40"/>
      <c r="D787" s="40"/>
      <c r="E787" s="40"/>
    </row>
    <row r="788" spans="1:5" x14ac:dyDescent="0.25">
      <c r="A788" s="40"/>
      <c r="B788" s="40"/>
      <c r="C788" s="40"/>
      <c r="D788" s="40"/>
      <c r="E788" s="40"/>
    </row>
    <row r="789" spans="1:5" x14ac:dyDescent="0.25">
      <c r="A789" s="40"/>
      <c r="B789" s="40"/>
      <c r="C789" s="40"/>
      <c r="D789" s="40"/>
      <c r="E789" s="40"/>
    </row>
    <row r="790" spans="1:5" x14ac:dyDescent="0.25">
      <c r="A790" s="40"/>
      <c r="B790" s="40"/>
      <c r="C790" s="40"/>
      <c r="D790" s="40"/>
      <c r="E790" s="40"/>
    </row>
    <row r="791" spans="1:5" x14ac:dyDescent="0.25">
      <c r="A791" s="40"/>
      <c r="B791" s="40"/>
      <c r="C791" s="40"/>
      <c r="D791" s="40"/>
      <c r="E791" s="40"/>
    </row>
    <row r="792" spans="1:5" x14ac:dyDescent="0.25">
      <c r="A792" s="40"/>
      <c r="B792" s="40"/>
      <c r="C792" s="40"/>
      <c r="D792" s="40"/>
      <c r="E792" s="40"/>
    </row>
    <row r="793" spans="1:5" x14ac:dyDescent="0.25">
      <c r="A793" s="40"/>
      <c r="B793" s="40"/>
      <c r="C793" s="40"/>
      <c r="D793" s="40"/>
      <c r="E793" s="40"/>
    </row>
    <row r="794" spans="1:5" x14ac:dyDescent="0.25">
      <c r="A794" s="40"/>
      <c r="B794" s="40"/>
      <c r="C794" s="40"/>
      <c r="D794" s="40"/>
      <c r="E794" s="40"/>
    </row>
    <row r="795" spans="1:5" x14ac:dyDescent="0.25">
      <c r="A795" s="40"/>
      <c r="B795" s="40"/>
      <c r="C795" s="40"/>
      <c r="D795" s="40"/>
      <c r="E795" s="40"/>
    </row>
    <row r="796" spans="1:5" x14ac:dyDescent="0.25">
      <c r="A796" s="40"/>
      <c r="B796" s="40"/>
      <c r="C796" s="40"/>
      <c r="D796" s="40"/>
      <c r="E796" s="40"/>
    </row>
    <row r="797" spans="1:5" x14ac:dyDescent="0.25">
      <c r="A797" s="40"/>
      <c r="B797" s="40"/>
      <c r="C797" s="40"/>
      <c r="D797" s="40"/>
      <c r="E797" s="40"/>
    </row>
    <row r="798" spans="1:5" x14ac:dyDescent="0.25">
      <c r="A798" s="40"/>
      <c r="B798" s="40"/>
      <c r="C798" s="40"/>
      <c r="D798" s="40"/>
      <c r="E798" s="40"/>
    </row>
    <row r="799" spans="1:5" x14ac:dyDescent="0.25">
      <c r="A799" s="40"/>
      <c r="B799" s="40"/>
      <c r="C799" s="40"/>
      <c r="D799" s="40"/>
      <c r="E799" s="40"/>
    </row>
    <row r="800" spans="1:5" x14ac:dyDescent="0.25">
      <c r="A800" s="40"/>
      <c r="B800" s="40"/>
      <c r="C800" s="40"/>
      <c r="D800" s="40"/>
      <c r="E800" s="40"/>
    </row>
    <row r="801" spans="1:5" x14ac:dyDescent="0.25">
      <c r="A801" s="40"/>
      <c r="B801" s="40"/>
      <c r="C801" s="40"/>
      <c r="D801" s="40"/>
      <c r="E801" s="40"/>
    </row>
    <row r="802" spans="1:5" x14ac:dyDescent="0.25">
      <c r="A802" s="40"/>
      <c r="B802" s="40"/>
      <c r="C802" s="40"/>
      <c r="D802" s="40"/>
      <c r="E802" s="40"/>
    </row>
    <row r="803" spans="1:5" x14ac:dyDescent="0.25">
      <c r="A803" s="40"/>
      <c r="B803" s="40"/>
      <c r="C803" s="40"/>
      <c r="D803" s="40"/>
      <c r="E803" s="40"/>
    </row>
    <row r="804" spans="1:5" x14ac:dyDescent="0.25">
      <c r="A804" s="40"/>
      <c r="B804" s="40"/>
      <c r="C804" s="40"/>
      <c r="D804" s="40"/>
      <c r="E804" s="40"/>
    </row>
    <row r="805" spans="1:5" x14ac:dyDescent="0.25">
      <c r="A805" s="40"/>
      <c r="B805" s="40"/>
      <c r="C805" s="40"/>
      <c r="D805" s="40"/>
      <c r="E805" s="40"/>
    </row>
    <row r="806" spans="1:5" x14ac:dyDescent="0.25">
      <c r="A806" s="40"/>
      <c r="B806" s="40"/>
      <c r="C806" s="40"/>
      <c r="D806" s="40"/>
      <c r="E806" s="40"/>
    </row>
    <row r="807" spans="1:5" x14ac:dyDescent="0.25">
      <c r="A807" s="40"/>
      <c r="B807" s="40"/>
      <c r="C807" s="40"/>
      <c r="D807" s="40"/>
      <c r="E807" s="40"/>
    </row>
    <row r="808" spans="1:5" x14ac:dyDescent="0.25">
      <c r="A808" s="40"/>
      <c r="B808" s="40"/>
      <c r="C808" s="40"/>
      <c r="D808" s="40"/>
      <c r="E808" s="40"/>
    </row>
    <row r="809" spans="1:5" x14ac:dyDescent="0.25">
      <c r="A809" s="40"/>
      <c r="B809" s="40"/>
      <c r="C809" s="40"/>
      <c r="D809" s="40"/>
      <c r="E809" s="40"/>
    </row>
    <row r="810" spans="1:5" x14ac:dyDescent="0.25">
      <c r="A810" s="40"/>
      <c r="B810" s="40"/>
      <c r="C810" s="40"/>
      <c r="D810" s="40"/>
      <c r="E810" s="40"/>
    </row>
    <row r="811" spans="1:5" x14ac:dyDescent="0.25">
      <c r="A811" s="40"/>
      <c r="B811" s="40"/>
      <c r="C811" s="40"/>
      <c r="D811" s="40"/>
      <c r="E811" s="40"/>
    </row>
    <row r="812" spans="1:5" x14ac:dyDescent="0.25">
      <c r="A812" s="40"/>
      <c r="B812" s="40"/>
      <c r="C812" s="40"/>
      <c r="D812" s="40"/>
      <c r="E812" s="40"/>
    </row>
    <row r="813" spans="1:5" x14ac:dyDescent="0.25">
      <c r="A813" s="40"/>
      <c r="B813" s="40"/>
      <c r="C813" s="40"/>
      <c r="D813" s="40"/>
      <c r="E813" s="40"/>
    </row>
    <row r="814" spans="1:5" x14ac:dyDescent="0.25">
      <c r="A814" s="40"/>
      <c r="B814" s="40"/>
      <c r="C814" s="40"/>
      <c r="D814" s="40"/>
      <c r="E814" s="40"/>
    </row>
    <row r="815" spans="1:5" x14ac:dyDescent="0.25">
      <c r="A815" s="40"/>
      <c r="B815" s="40"/>
      <c r="C815" s="40"/>
      <c r="D815" s="40"/>
      <c r="E815" s="40"/>
    </row>
    <row r="816" spans="1:5" x14ac:dyDescent="0.25">
      <c r="A816" s="40"/>
      <c r="B816" s="40"/>
      <c r="C816" s="40"/>
      <c r="D816" s="40"/>
      <c r="E816" s="40"/>
    </row>
    <row r="817" spans="1:5" x14ac:dyDescent="0.25">
      <c r="A817" s="40"/>
      <c r="B817" s="40"/>
      <c r="C817" s="40"/>
      <c r="D817" s="40"/>
      <c r="E817" s="40"/>
    </row>
    <row r="818" spans="1:5" x14ac:dyDescent="0.25">
      <c r="A818" s="40"/>
      <c r="B818" s="40"/>
      <c r="C818" s="40"/>
      <c r="D818" s="40"/>
      <c r="E818" s="40"/>
    </row>
    <row r="819" spans="1:5" x14ac:dyDescent="0.25">
      <c r="A819" s="40"/>
      <c r="B819" s="40"/>
      <c r="C819" s="40"/>
      <c r="D819" s="40"/>
      <c r="E819" s="40"/>
    </row>
    <row r="820" spans="1:5" x14ac:dyDescent="0.25">
      <c r="A820" s="40"/>
      <c r="B820" s="40"/>
      <c r="C820" s="40"/>
      <c r="D820" s="40"/>
      <c r="E820" s="40"/>
    </row>
    <row r="821" spans="1:5" x14ac:dyDescent="0.25">
      <c r="A821" s="40"/>
      <c r="B821" s="40"/>
      <c r="C821" s="40"/>
      <c r="D821" s="40"/>
      <c r="E821" s="40"/>
    </row>
    <row r="822" spans="1:5" x14ac:dyDescent="0.25">
      <c r="A822" s="40"/>
      <c r="B822" s="40"/>
      <c r="C822" s="40"/>
      <c r="D822" s="40"/>
      <c r="E822" s="40"/>
    </row>
    <row r="823" spans="1:5" x14ac:dyDescent="0.25">
      <c r="A823" s="40"/>
      <c r="B823" s="40"/>
      <c r="C823" s="40"/>
      <c r="D823" s="40"/>
      <c r="E823" s="40"/>
    </row>
    <row r="824" spans="1:5" x14ac:dyDescent="0.25">
      <c r="A824" s="40"/>
      <c r="B824" s="40"/>
      <c r="C824" s="40"/>
      <c r="D824" s="40"/>
      <c r="E824" s="40"/>
    </row>
    <row r="825" spans="1:5" x14ac:dyDescent="0.25">
      <c r="A825" s="40"/>
      <c r="B825" s="40"/>
      <c r="C825" s="40"/>
      <c r="D825" s="40"/>
      <c r="E825" s="40"/>
    </row>
    <row r="826" spans="1:5" x14ac:dyDescent="0.25">
      <c r="A826" s="40"/>
      <c r="B826" s="40"/>
      <c r="C826" s="40"/>
      <c r="D826" s="40"/>
      <c r="E826" s="40"/>
    </row>
    <row r="827" spans="1:5" x14ac:dyDescent="0.25">
      <c r="A827" s="40"/>
      <c r="B827" s="40"/>
      <c r="C827" s="40"/>
      <c r="D827" s="40"/>
      <c r="E827" s="40"/>
    </row>
    <row r="828" spans="1:5" x14ac:dyDescent="0.25">
      <c r="A828" s="40"/>
      <c r="B828" s="40"/>
      <c r="C828" s="40"/>
      <c r="D828" s="40"/>
      <c r="E828" s="40"/>
    </row>
    <row r="829" spans="1:5" x14ac:dyDescent="0.25">
      <c r="A829" s="40"/>
      <c r="B829" s="40"/>
      <c r="C829" s="40"/>
      <c r="D829" s="40"/>
      <c r="E829" s="40"/>
    </row>
    <row r="830" spans="1:5" x14ac:dyDescent="0.25">
      <c r="A830" s="40"/>
      <c r="B830" s="40"/>
      <c r="C830" s="40"/>
      <c r="D830" s="40"/>
      <c r="E830" s="40"/>
    </row>
    <row r="831" spans="1:5" x14ac:dyDescent="0.25">
      <c r="A831" s="40"/>
      <c r="B831" s="40"/>
      <c r="C831" s="40"/>
      <c r="D831" s="40"/>
      <c r="E831" s="40"/>
    </row>
    <row r="832" spans="1:5" x14ac:dyDescent="0.25">
      <c r="A832" s="40"/>
      <c r="B832" s="40"/>
      <c r="C832" s="40"/>
      <c r="D832" s="40"/>
      <c r="E832" s="40"/>
    </row>
    <row r="833" spans="1:5" x14ac:dyDescent="0.25">
      <c r="A833" s="40"/>
      <c r="B833" s="40"/>
      <c r="C833" s="40"/>
      <c r="D833" s="40"/>
      <c r="E833" s="40"/>
    </row>
    <row r="834" spans="1:5" x14ac:dyDescent="0.25">
      <c r="A834" s="40"/>
      <c r="B834" s="40"/>
      <c r="C834" s="40"/>
      <c r="D834" s="40"/>
      <c r="E834" s="40"/>
    </row>
    <row r="835" spans="1:5" x14ac:dyDescent="0.25">
      <c r="A835" s="40"/>
      <c r="B835" s="40"/>
      <c r="C835" s="40"/>
      <c r="D835" s="40"/>
      <c r="E835" s="40"/>
    </row>
    <row r="836" spans="1:5" x14ac:dyDescent="0.25">
      <c r="A836" s="40"/>
      <c r="B836" s="40"/>
      <c r="C836" s="40"/>
      <c r="D836" s="40"/>
      <c r="E836" s="40"/>
    </row>
    <row r="837" spans="1:5" x14ac:dyDescent="0.25">
      <c r="A837" s="40"/>
      <c r="B837" s="40"/>
      <c r="C837" s="40"/>
      <c r="D837" s="40"/>
      <c r="E837" s="40"/>
    </row>
    <row r="838" spans="1:5" x14ac:dyDescent="0.25">
      <c r="A838" s="40"/>
      <c r="B838" s="40"/>
      <c r="C838" s="40"/>
      <c r="D838" s="40"/>
      <c r="E838" s="40"/>
    </row>
    <row r="839" spans="1:5" x14ac:dyDescent="0.25">
      <c r="A839" s="40"/>
      <c r="B839" s="40"/>
      <c r="C839" s="40"/>
      <c r="D839" s="40"/>
      <c r="E839" s="40"/>
    </row>
    <row r="840" spans="1:5" x14ac:dyDescent="0.25">
      <c r="A840" s="40"/>
      <c r="B840" s="40"/>
      <c r="C840" s="40"/>
      <c r="D840" s="40"/>
      <c r="E840" s="40"/>
    </row>
    <row r="841" spans="1:5" x14ac:dyDescent="0.25">
      <c r="A841" s="40"/>
      <c r="B841" s="40"/>
      <c r="C841" s="40"/>
      <c r="D841" s="40"/>
      <c r="E841" s="40"/>
    </row>
    <row r="842" spans="1:5" x14ac:dyDescent="0.25">
      <c r="A842" s="40"/>
      <c r="B842" s="40"/>
      <c r="C842" s="40"/>
      <c r="D842" s="40"/>
      <c r="E842" s="40"/>
    </row>
    <row r="843" spans="1:5" x14ac:dyDescent="0.25">
      <c r="A843" s="40"/>
      <c r="B843" s="40"/>
      <c r="C843" s="40"/>
      <c r="D843" s="40"/>
      <c r="E843" s="40"/>
    </row>
    <row r="844" spans="1:5" x14ac:dyDescent="0.25">
      <c r="A844" s="40"/>
      <c r="B844" s="40"/>
      <c r="C844" s="40"/>
      <c r="D844" s="40"/>
      <c r="E844" s="40"/>
    </row>
    <row r="845" spans="1:5" x14ac:dyDescent="0.25">
      <c r="A845" s="40"/>
      <c r="B845" s="40"/>
      <c r="C845" s="40"/>
      <c r="D845" s="40"/>
      <c r="E845" s="40"/>
    </row>
    <row r="846" spans="1:5" x14ac:dyDescent="0.25">
      <c r="A846" s="40"/>
      <c r="B846" s="40"/>
      <c r="C846" s="40"/>
      <c r="D846" s="40"/>
      <c r="E846" s="40"/>
    </row>
    <row r="847" spans="1:5" x14ac:dyDescent="0.25">
      <c r="A847" s="40"/>
      <c r="B847" s="40"/>
      <c r="C847" s="40"/>
      <c r="D847" s="40"/>
      <c r="E847" s="40"/>
    </row>
    <row r="848" spans="1:5" x14ac:dyDescent="0.25">
      <c r="A848" s="40"/>
      <c r="B848" s="40"/>
      <c r="C848" s="40"/>
      <c r="D848" s="40"/>
      <c r="E848" s="40"/>
    </row>
    <row r="849" spans="1:5" x14ac:dyDescent="0.25">
      <c r="A849" s="40"/>
      <c r="B849" s="40"/>
      <c r="C849" s="40"/>
      <c r="D849" s="40"/>
      <c r="E849" s="40"/>
    </row>
    <row r="850" spans="1:5" x14ac:dyDescent="0.25">
      <c r="A850" s="40"/>
      <c r="B850" s="40"/>
      <c r="C850" s="40"/>
      <c r="D850" s="40"/>
      <c r="E850" s="40"/>
    </row>
    <row r="851" spans="1:5" x14ac:dyDescent="0.25">
      <c r="A851" s="40"/>
      <c r="B851" s="40"/>
      <c r="C851" s="40"/>
      <c r="D851" s="40"/>
      <c r="E851" s="40"/>
    </row>
    <row r="852" spans="1:5" x14ac:dyDescent="0.25">
      <c r="A852" s="40"/>
      <c r="B852" s="40"/>
      <c r="C852" s="40"/>
      <c r="D852" s="40"/>
      <c r="E852" s="40"/>
    </row>
    <row r="853" spans="1:5" x14ac:dyDescent="0.25">
      <c r="A853" s="40"/>
      <c r="B853" s="40"/>
      <c r="C853" s="40"/>
      <c r="D853" s="40"/>
      <c r="E853" s="40"/>
    </row>
    <row r="854" spans="1:5" x14ac:dyDescent="0.25">
      <c r="A854" s="40"/>
      <c r="B854" s="40"/>
      <c r="C854" s="40"/>
      <c r="D854" s="40"/>
      <c r="E854" s="40"/>
    </row>
    <row r="855" spans="1:5" x14ac:dyDescent="0.25">
      <c r="A855" s="40"/>
      <c r="B855" s="40"/>
      <c r="C855" s="40"/>
      <c r="D855" s="40"/>
      <c r="E855" s="40"/>
    </row>
    <row r="856" spans="1:5" x14ac:dyDescent="0.25">
      <c r="A856" s="40"/>
      <c r="B856" s="40"/>
      <c r="C856" s="40"/>
      <c r="D856" s="40"/>
      <c r="E856" s="40"/>
    </row>
    <row r="857" spans="1:5" x14ac:dyDescent="0.25">
      <c r="A857" s="40"/>
      <c r="B857" s="40"/>
      <c r="C857" s="40"/>
      <c r="D857" s="40"/>
      <c r="E857" s="40"/>
    </row>
    <row r="858" spans="1:5" x14ac:dyDescent="0.25">
      <c r="A858" s="40"/>
      <c r="B858" s="40"/>
      <c r="C858" s="40"/>
      <c r="D858" s="40"/>
      <c r="E858" s="40"/>
    </row>
    <row r="859" spans="1:5" x14ac:dyDescent="0.25">
      <c r="A859" s="40"/>
      <c r="B859" s="40"/>
      <c r="C859" s="40"/>
      <c r="D859" s="40"/>
      <c r="E859" s="40"/>
    </row>
    <row r="860" spans="1:5" x14ac:dyDescent="0.25">
      <c r="A860" s="40"/>
      <c r="B860" s="40"/>
      <c r="C860" s="40"/>
      <c r="D860" s="40"/>
      <c r="E860" s="40"/>
    </row>
    <row r="861" spans="1:5" x14ac:dyDescent="0.25">
      <c r="A861" s="40"/>
      <c r="B861" s="40"/>
      <c r="C861" s="40"/>
      <c r="D861" s="40"/>
      <c r="E861" s="40"/>
    </row>
    <row r="862" spans="1:5" x14ac:dyDescent="0.25">
      <c r="A862" s="40"/>
      <c r="B862" s="40"/>
      <c r="C862" s="40"/>
      <c r="D862" s="40"/>
      <c r="E862" s="40"/>
    </row>
    <row r="863" spans="1:5" x14ac:dyDescent="0.25">
      <c r="A863" s="40"/>
      <c r="B863" s="40"/>
      <c r="C863" s="40"/>
      <c r="D863" s="40"/>
      <c r="E863" s="40"/>
    </row>
    <row r="864" spans="1:5" x14ac:dyDescent="0.25">
      <c r="A864" s="40"/>
      <c r="B864" s="40"/>
      <c r="C864" s="40"/>
      <c r="D864" s="40"/>
      <c r="E864" s="40"/>
    </row>
    <row r="865" spans="1:5" x14ac:dyDescent="0.25">
      <c r="A865" s="40"/>
      <c r="B865" s="40"/>
      <c r="C865" s="40"/>
      <c r="D865" s="40"/>
      <c r="E865" s="40"/>
    </row>
    <row r="866" spans="1:5" x14ac:dyDescent="0.25">
      <c r="A866" s="40"/>
      <c r="B866" s="40"/>
      <c r="C866" s="40"/>
      <c r="D866" s="40"/>
      <c r="E866" s="40"/>
    </row>
    <row r="867" spans="1:5" x14ac:dyDescent="0.25">
      <c r="A867" s="40"/>
      <c r="B867" s="40"/>
      <c r="C867" s="40"/>
      <c r="D867" s="40"/>
      <c r="E867" s="40"/>
    </row>
    <row r="868" spans="1:5" x14ac:dyDescent="0.25">
      <c r="A868" s="40"/>
      <c r="B868" s="40"/>
      <c r="C868" s="40"/>
      <c r="D868" s="40"/>
      <c r="E868" s="40"/>
    </row>
    <row r="869" spans="1:5" x14ac:dyDescent="0.25">
      <c r="A869" s="40"/>
      <c r="B869" s="40"/>
      <c r="C869" s="40"/>
      <c r="D869" s="40"/>
      <c r="E869" s="40"/>
    </row>
    <row r="870" spans="1:5" x14ac:dyDescent="0.25">
      <c r="A870" s="40"/>
      <c r="B870" s="40"/>
      <c r="C870" s="40"/>
      <c r="D870" s="40"/>
      <c r="E870" s="40"/>
    </row>
    <row r="871" spans="1:5" x14ac:dyDescent="0.25">
      <c r="A871" s="40"/>
      <c r="B871" s="40"/>
      <c r="C871" s="40"/>
      <c r="D871" s="40"/>
      <c r="E871" s="40"/>
    </row>
    <row r="872" spans="1:5" x14ac:dyDescent="0.25">
      <c r="A872" s="40"/>
      <c r="B872" s="40"/>
      <c r="C872" s="40"/>
      <c r="D872" s="40"/>
      <c r="E872" s="40"/>
    </row>
    <row r="873" spans="1:5" x14ac:dyDescent="0.25">
      <c r="A873" s="40"/>
      <c r="B873" s="40"/>
      <c r="C873" s="40"/>
      <c r="D873" s="40"/>
      <c r="E873" s="40"/>
    </row>
    <row r="874" spans="1:5" x14ac:dyDescent="0.25">
      <c r="A874" s="40"/>
      <c r="B874" s="40"/>
      <c r="C874" s="40"/>
      <c r="D874" s="40"/>
      <c r="E874" s="40"/>
    </row>
    <row r="875" spans="1:5" x14ac:dyDescent="0.25">
      <c r="A875" s="40"/>
      <c r="B875" s="40"/>
      <c r="C875" s="40"/>
      <c r="D875" s="40"/>
      <c r="E875" s="40"/>
    </row>
    <row r="876" spans="1:5" x14ac:dyDescent="0.25">
      <c r="A876" s="40"/>
      <c r="B876" s="40"/>
      <c r="C876" s="40"/>
      <c r="D876" s="40"/>
      <c r="E876" s="40"/>
    </row>
    <row r="877" spans="1:5" x14ac:dyDescent="0.25">
      <c r="A877" s="40"/>
      <c r="B877" s="40"/>
      <c r="C877" s="40"/>
      <c r="D877" s="40"/>
      <c r="E877" s="40"/>
    </row>
    <row r="878" spans="1:5" x14ac:dyDescent="0.25">
      <c r="A878" s="40"/>
      <c r="B878" s="40"/>
      <c r="C878" s="40"/>
      <c r="D878" s="40"/>
      <c r="E878" s="40"/>
    </row>
    <row r="879" spans="1:5" x14ac:dyDescent="0.25">
      <c r="A879" s="40"/>
      <c r="B879" s="40"/>
      <c r="C879" s="40"/>
      <c r="D879" s="40"/>
      <c r="E879" s="40"/>
    </row>
    <row r="880" spans="1:5" x14ac:dyDescent="0.25">
      <c r="A880" s="40"/>
      <c r="B880" s="40"/>
      <c r="C880" s="40"/>
      <c r="D880" s="40"/>
      <c r="E880" s="40"/>
    </row>
    <row r="881" spans="1:5" x14ac:dyDescent="0.25">
      <c r="A881" s="40"/>
      <c r="B881" s="40"/>
      <c r="C881" s="40"/>
      <c r="D881" s="40"/>
      <c r="E881" s="40"/>
    </row>
    <row r="882" spans="1:5" x14ac:dyDescent="0.25">
      <c r="A882" s="40"/>
      <c r="B882" s="40"/>
      <c r="C882" s="40"/>
      <c r="D882" s="40"/>
      <c r="E882" s="40"/>
    </row>
    <row r="883" spans="1:5" x14ac:dyDescent="0.25">
      <c r="A883" s="40"/>
      <c r="B883" s="40"/>
      <c r="C883" s="40"/>
      <c r="D883" s="40"/>
      <c r="E883" s="40"/>
    </row>
    <row r="884" spans="1:5" x14ac:dyDescent="0.25">
      <c r="A884" s="40"/>
      <c r="B884" s="40"/>
      <c r="C884" s="40"/>
      <c r="D884" s="40"/>
      <c r="E884" s="40"/>
    </row>
    <row r="885" spans="1:5" x14ac:dyDescent="0.25">
      <c r="A885" s="40"/>
      <c r="B885" s="40"/>
      <c r="C885" s="40"/>
      <c r="D885" s="40"/>
      <c r="E885" s="40"/>
    </row>
    <row r="886" spans="1:5" x14ac:dyDescent="0.25">
      <c r="A886" s="40"/>
      <c r="B886" s="40"/>
      <c r="C886" s="40"/>
      <c r="D886" s="40"/>
      <c r="E886" s="40"/>
    </row>
    <row r="887" spans="1:5" x14ac:dyDescent="0.25">
      <c r="A887" s="40"/>
      <c r="B887" s="40"/>
      <c r="C887" s="40"/>
      <c r="D887" s="40"/>
      <c r="E887" s="40"/>
    </row>
    <row r="888" spans="1:5" x14ac:dyDescent="0.25">
      <c r="A888" s="40"/>
      <c r="B888" s="40"/>
      <c r="C888" s="40"/>
      <c r="D888" s="40"/>
      <c r="E888" s="40"/>
    </row>
    <row r="889" spans="1:5" x14ac:dyDescent="0.25">
      <c r="A889" s="40"/>
      <c r="B889" s="40"/>
      <c r="C889" s="40"/>
      <c r="D889" s="40"/>
      <c r="E889" s="40"/>
    </row>
    <row r="890" spans="1:5" x14ac:dyDescent="0.25">
      <c r="A890" s="40"/>
      <c r="B890" s="40"/>
      <c r="C890" s="40"/>
      <c r="D890" s="40"/>
      <c r="E890" s="40"/>
    </row>
    <row r="891" spans="1:5" x14ac:dyDescent="0.25">
      <c r="A891" s="40"/>
      <c r="B891" s="40"/>
      <c r="C891" s="40"/>
      <c r="D891" s="40"/>
      <c r="E891" s="40"/>
    </row>
    <row r="892" spans="1:5" x14ac:dyDescent="0.25">
      <c r="A892" s="40"/>
      <c r="B892" s="40"/>
      <c r="C892" s="40"/>
      <c r="D892" s="40"/>
      <c r="E892" s="40"/>
    </row>
    <row r="893" spans="1:5" x14ac:dyDescent="0.25">
      <c r="A893" s="40"/>
      <c r="B893" s="40"/>
      <c r="C893" s="40"/>
      <c r="D893" s="40"/>
      <c r="E893" s="40"/>
    </row>
    <row r="894" spans="1:5" x14ac:dyDescent="0.25">
      <c r="A894" s="40"/>
      <c r="B894" s="40"/>
      <c r="C894" s="40"/>
      <c r="D894" s="40"/>
      <c r="E894" s="40"/>
    </row>
    <row r="895" spans="1:5" x14ac:dyDescent="0.25">
      <c r="A895" s="40"/>
      <c r="B895" s="40"/>
      <c r="C895" s="40"/>
      <c r="D895" s="40"/>
      <c r="E895" s="40"/>
    </row>
    <row r="896" spans="1:5" x14ac:dyDescent="0.25">
      <c r="A896" s="40"/>
      <c r="B896" s="40"/>
      <c r="C896" s="40"/>
      <c r="D896" s="40"/>
      <c r="E896" s="40"/>
    </row>
    <row r="897" spans="1:5" x14ac:dyDescent="0.25">
      <c r="A897" s="40"/>
      <c r="B897" s="40"/>
      <c r="C897" s="40"/>
      <c r="D897" s="40"/>
      <c r="E897" s="40"/>
    </row>
    <row r="898" spans="1:5" x14ac:dyDescent="0.25">
      <c r="A898" s="40"/>
      <c r="B898" s="40"/>
      <c r="C898" s="40"/>
      <c r="D898" s="40"/>
      <c r="E898" s="40"/>
    </row>
    <row r="899" spans="1:5" x14ac:dyDescent="0.25">
      <c r="A899" s="40"/>
      <c r="B899" s="40"/>
      <c r="C899" s="40"/>
      <c r="D899" s="40"/>
      <c r="E899" s="40"/>
    </row>
    <row r="900" spans="1:5" x14ac:dyDescent="0.25">
      <c r="A900" s="40"/>
      <c r="B900" s="40"/>
      <c r="C900" s="40"/>
      <c r="D900" s="40"/>
      <c r="E900" s="40"/>
    </row>
    <row r="901" spans="1:5" x14ac:dyDescent="0.25">
      <c r="A901" s="40"/>
      <c r="B901" s="40"/>
      <c r="C901" s="40"/>
      <c r="D901" s="40"/>
      <c r="E901" s="40"/>
    </row>
    <row r="902" spans="1:5" x14ac:dyDescent="0.25">
      <c r="A902" s="40"/>
      <c r="B902" s="40"/>
      <c r="C902" s="40"/>
      <c r="D902" s="40"/>
      <c r="E902" s="40"/>
    </row>
    <row r="903" spans="1:5" x14ac:dyDescent="0.25">
      <c r="A903" s="40"/>
      <c r="B903" s="40"/>
      <c r="C903" s="40"/>
      <c r="D903" s="40"/>
      <c r="E903" s="40"/>
    </row>
    <row r="904" spans="1:5" x14ac:dyDescent="0.25">
      <c r="A904" s="40"/>
      <c r="B904" s="40"/>
      <c r="C904" s="40"/>
      <c r="D904" s="40"/>
      <c r="E904" s="40"/>
    </row>
    <row r="905" spans="1:5" x14ac:dyDescent="0.25">
      <c r="A905" s="40"/>
      <c r="B905" s="40"/>
      <c r="C905" s="40"/>
      <c r="D905" s="40"/>
      <c r="E905" s="40"/>
    </row>
    <row r="906" spans="1:5" x14ac:dyDescent="0.25">
      <c r="A906" s="40"/>
      <c r="B906" s="40"/>
      <c r="C906" s="40"/>
      <c r="D906" s="40"/>
      <c r="E906" s="40"/>
    </row>
    <row r="907" spans="1:5" x14ac:dyDescent="0.25">
      <c r="A907" s="40"/>
      <c r="B907" s="40"/>
      <c r="C907" s="40"/>
      <c r="D907" s="40"/>
      <c r="E907" s="40"/>
    </row>
    <row r="908" spans="1:5" x14ac:dyDescent="0.25">
      <c r="A908" s="40"/>
      <c r="B908" s="40"/>
      <c r="C908" s="40"/>
      <c r="D908" s="40"/>
      <c r="E908" s="40"/>
    </row>
    <row r="909" spans="1:5" x14ac:dyDescent="0.25">
      <c r="A909" s="40"/>
      <c r="B909" s="40"/>
      <c r="C909" s="40"/>
      <c r="D909" s="40"/>
      <c r="E909" s="40"/>
    </row>
    <row r="910" spans="1:5" x14ac:dyDescent="0.25">
      <c r="A910" s="40"/>
      <c r="B910" s="40"/>
      <c r="C910" s="40"/>
      <c r="D910" s="40"/>
      <c r="E910" s="40"/>
    </row>
    <row r="911" spans="1:5" x14ac:dyDescent="0.25">
      <c r="A911" s="40"/>
      <c r="B911" s="40"/>
      <c r="C911" s="40"/>
      <c r="D911" s="40"/>
      <c r="E911" s="40"/>
    </row>
    <row r="912" spans="1:5" x14ac:dyDescent="0.25">
      <c r="A912" s="40"/>
      <c r="B912" s="40"/>
      <c r="C912" s="40"/>
      <c r="D912" s="40"/>
      <c r="E912" s="40"/>
    </row>
    <row r="913" spans="1:5" x14ac:dyDescent="0.25">
      <c r="A913" s="40"/>
      <c r="B913" s="40"/>
      <c r="C913" s="40"/>
      <c r="D913" s="40"/>
      <c r="E913" s="40"/>
    </row>
    <row r="914" spans="1:5" x14ac:dyDescent="0.25">
      <c r="A914" s="40"/>
      <c r="B914" s="40"/>
      <c r="C914" s="40"/>
      <c r="D914" s="40"/>
      <c r="E914" s="40"/>
    </row>
    <row r="915" spans="1:5" x14ac:dyDescent="0.25">
      <c r="A915" s="40"/>
      <c r="B915" s="40"/>
      <c r="C915" s="40"/>
      <c r="D915" s="40"/>
      <c r="E915" s="40"/>
    </row>
    <row r="916" spans="1:5" x14ac:dyDescent="0.25">
      <c r="A916" s="40"/>
      <c r="B916" s="40"/>
      <c r="C916" s="40"/>
      <c r="D916" s="40"/>
      <c r="E916" s="40"/>
    </row>
    <row r="917" spans="1:5" x14ac:dyDescent="0.25">
      <c r="A917" s="40"/>
      <c r="B917" s="40"/>
      <c r="C917" s="40"/>
      <c r="D917" s="40"/>
      <c r="E917" s="40"/>
    </row>
    <row r="918" spans="1:5" x14ac:dyDescent="0.25">
      <c r="A918" s="40"/>
      <c r="B918" s="40"/>
      <c r="C918" s="40"/>
      <c r="D918" s="40"/>
      <c r="E918" s="40"/>
    </row>
    <row r="919" spans="1:5" x14ac:dyDescent="0.25">
      <c r="A919" s="40"/>
      <c r="B919" s="40"/>
      <c r="C919" s="40"/>
      <c r="D919" s="40"/>
      <c r="E919" s="40"/>
    </row>
    <row r="920" spans="1:5" x14ac:dyDescent="0.25">
      <c r="A920" s="40"/>
      <c r="B920" s="40"/>
      <c r="C920" s="40"/>
      <c r="D920" s="40"/>
      <c r="E920" s="40"/>
    </row>
    <row r="921" spans="1:5" x14ac:dyDescent="0.25">
      <c r="A921" s="40"/>
      <c r="B921" s="40"/>
      <c r="C921" s="40"/>
      <c r="D921" s="40"/>
      <c r="E921" s="40"/>
    </row>
    <row r="922" spans="1:5" x14ac:dyDescent="0.25">
      <c r="A922" s="40"/>
      <c r="B922" s="40"/>
      <c r="C922" s="40"/>
      <c r="D922" s="40"/>
      <c r="E922" s="40"/>
    </row>
    <row r="923" spans="1:5" x14ac:dyDescent="0.25">
      <c r="A923" s="40"/>
      <c r="B923" s="40"/>
      <c r="C923" s="40"/>
      <c r="D923" s="40"/>
      <c r="E923" s="40"/>
    </row>
    <row r="924" spans="1:5" x14ac:dyDescent="0.25">
      <c r="A924" s="40"/>
      <c r="B924" s="40"/>
      <c r="C924" s="40"/>
      <c r="D924" s="40"/>
      <c r="E924" s="40"/>
    </row>
    <row r="925" spans="1:5" x14ac:dyDescent="0.25">
      <c r="A925" s="40"/>
      <c r="B925" s="40"/>
      <c r="C925" s="40"/>
      <c r="D925" s="40"/>
      <c r="E925" s="40"/>
    </row>
    <row r="926" spans="1:5" x14ac:dyDescent="0.25">
      <c r="A926" s="40"/>
      <c r="B926" s="40"/>
      <c r="C926" s="40"/>
      <c r="D926" s="40"/>
      <c r="E926" s="40"/>
    </row>
    <row r="927" spans="1:5" x14ac:dyDescent="0.25">
      <c r="A927" s="40"/>
      <c r="B927" s="40"/>
      <c r="C927" s="40"/>
      <c r="D927" s="40"/>
      <c r="E927" s="40"/>
    </row>
    <row r="928" spans="1:5" x14ac:dyDescent="0.25">
      <c r="A928" s="40"/>
      <c r="B928" s="40"/>
      <c r="C928" s="40"/>
      <c r="D928" s="40"/>
      <c r="E928" s="40"/>
    </row>
    <row r="929" spans="1:5" x14ac:dyDescent="0.25">
      <c r="A929" s="40"/>
      <c r="B929" s="40"/>
      <c r="C929" s="40"/>
      <c r="D929" s="40"/>
      <c r="E929" s="40"/>
    </row>
    <row r="930" spans="1:5" x14ac:dyDescent="0.25">
      <c r="A930" s="40"/>
      <c r="B930" s="40"/>
      <c r="C930" s="40"/>
      <c r="D930" s="40"/>
      <c r="E930" s="40"/>
    </row>
    <row r="931" spans="1:5" x14ac:dyDescent="0.25">
      <c r="A931" s="40"/>
      <c r="B931" s="40"/>
      <c r="C931" s="40"/>
      <c r="D931" s="40"/>
      <c r="E931" s="40"/>
    </row>
    <row r="932" spans="1:5" x14ac:dyDescent="0.25">
      <c r="A932" s="40"/>
      <c r="B932" s="40"/>
      <c r="C932" s="40"/>
      <c r="D932" s="40"/>
      <c r="E932" s="40"/>
    </row>
    <row r="933" spans="1:5" x14ac:dyDescent="0.25">
      <c r="A933" s="40"/>
      <c r="B933" s="40"/>
      <c r="C933" s="40"/>
      <c r="D933" s="40"/>
      <c r="E933" s="40"/>
    </row>
    <row r="934" spans="1:5" x14ac:dyDescent="0.25">
      <c r="A934" s="40"/>
      <c r="B934" s="40"/>
      <c r="C934" s="40"/>
      <c r="D934" s="40"/>
      <c r="E934" s="40"/>
    </row>
    <row r="935" spans="1:5" x14ac:dyDescent="0.25">
      <c r="A935" s="40"/>
      <c r="B935" s="40"/>
      <c r="C935" s="40"/>
      <c r="D935" s="40"/>
      <c r="E935" s="40"/>
    </row>
    <row r="936" spans="1:5" x14ac:dyDescent="0.25">
      <c r="A936" s="40"/>
      <c r="B936" s="40"/>
      <c r="C936" s="40"/>
      <c r="D936" s="40"/>
      <c r="E936" s="40"/>
    </row>
    <row r="937" spans="1:5" x14ac:dyDescent="0.25">
      <c r="A937" s="40"/>
      <c r="B937" s="40"/>
      <c r="C937" s="40"/>
      <c r="D937" s="40"/>
      <c r="E937" s="40"/>
    </row>
    <row r="938" spans="1:5" x14ac:dyDescent="0.25">
      <c r="A938" s="40"/>
      <c r="B938" s="40"/>
      <c r="C938" s="40"/>
      <c r="D938" s="40"/>
      <c r="E938" s="40"/>
    </row>
    <row r="939" spans="1:5" x14ac:dyDescent="0.25">
      <c r="A939" s="40"/>
      <c r="B939" s="40"/>
      <c r="C939" s="40"/>
      <c r="D939" s="40"/>
      <c r="E939" s="40"/>
    </row>
    <row r="940" spans="1:5" x14ac:dyDescent="0.25">
      <c r="A940" s="40"/>
      <c r="B940" s="40"/>
      <c r="C940" s="40"/>
      <c r="D940" s="40"/>
      <c r="E940" s="40"/>
    </row>
    <row r="941" spans="1:5" x14ac:dyDescent="0.25">
      <c r="A941" s="40"/>
      <c r="B941" s="40"/>
      <c r="C941" s="40"/>
      <c r="D941" s="40"/>
      <c r="E941" s="40"/>
    </row>
    <row r="942" spans="1:5" x14ac:dyDescent="0.25">
      <c r="A942" s="40"/>
      <c r="B942" s="40"/>
      <c r="C942" s="40"/>
      <c r="D942" s="40"/>
      <c r="E942" s="40"/>
    </row>
    <row r="943" spans="1:5" x14ac:dyDescent="0.25">
      <c r="A943" s="40"/>
      <c r="B943" s="40"/>
      <c r="C943" s="40"/>
      <c r="D943" s="40"/>
      <c r="E943" s="40"/>
    </row>
    <row r="944" spans="1:5" x14ac:dyDescent="0.25">
      <c r="A944" s="40"/>
      <c r="B944" s="40"/>
      <c r="C944" s="40"/>
      <c r="D944" s="40"/>
      <c r="E944" s="40"/>
    </row>
    <row r="945" spans="1:5" x14ac:dyDescent="0.25">
      <c r="A945" s="40"/>
      <c r="B945" s="40"/>
      <c r="C945" s="40"/>
      <c r="D945" s="40"/>
      <c r="E945" s="40"/>
    </row>
    <row r="946" spans="1:5" x14ac:dyDescent="0.25">
      <c r="A946" s="40"/>
      <c r="B946" s="40"/>
      <c r="C946" s="40"/>
      <c r="D946" s="40"/>
      <c r="E946" s="40"/>
    </row>
    <row r="947" spans="1:5" x14ac:dyDescent="0.25">
      <c r="A947" s="40"/>
      <c r="B947" s="40"/>
      <c r="C947" s="40"/>
      <c r="D947" s="40"/>
      <c r="E947" s="40"/>
    </row>
    <row r="948" spans="1:5" x14ac:dyDescent="0.25">
      <c r="A948" s="40"/>
      <c r="B948" s="40"/>
      <c r="C948" s="40"/>
      <c r="D948" s="40"/>
      <c r="E948" s="40"/>
    </row>
    <row r="949" spans="1:5" x14ac:dyDescent="0.25">
      <c r="A949" s="40"/>
      <c r="B949" s="40"/>
      <c r="C949" s="40"/>
      <c r="D949" s="40"/>
      <c r="E949" s="40"/>
    </row>
    <row r="950" spans="1:5" x14ac:dyDescent="0.25">
      <c r="A950" s="40"/>
      <c r="B950" s="40"/>
      <c r="C950" s="40"/>
      <c r="D950" s="40"/>
      <c r="E950" s="40"/>
    </row>
    <row r="951" spans="1:5" x14ac:dyDescent="0.25">
      <c r="A951" s="40"/>
      <c r="B951" s="40"/>
      <c r="C951" s="40"/>
      <c r="D951" s="40"/>
      <c r="E951" s="40"/>
    </row>
    <row r="952" spans="1:5" x14ac:dyDescent="0.25">
      <c r="A952" s="40"/>
      <c r="B952" s="40"/>
      <c r="C952" s="40"/>
      <c r="D952" s="40"/>
      <c r="E952" s="40"/>
    </row>
    <row r="953" spans="1:5" x14ac:dyDescent="0.25">
      <c r="A953" s="40"/>
      <c r="B953" s="40"/>
      <c r="C953" s="40"/>
      <c r="D953" s="40"/>
      <c r="E953" s="40"/>
    </row>
    <row r="954" spans="1:5" x14ac:dyDescent="0.25">
      <c r="A954" s="40"/>
      <c r="B954" s="40"/>
      <c r="C954" s="40"/>
      <c r="D954" s="40"/>
      <c r="E954" s="40"/>
    </row>
    <row r="955" spans="1:5" x14ac:dyDescent="0.25">
      <c r="A955" s="40"/>
      <c r="B955" s="40"/>
      <c r="C955" s="40"/>
      <c r="D955" s="40"/>
      <c r="E955" s="40"/>
    </row>
    <row r="956" spans="1:5" x14ac:dyDescent="0.25">
      <c r="A956" s="40"/>
      <c r="B956" s="40"/>
      <c r="C956" s="40"/>
      <c r="D956" s="40"/>
      <c r="E956" s="40"/>
    </row>
    <row r="957" spans="1:5" x14ac:dyDescent="0.25">
      <c r="A957" s="40"/>
      <c r="B957" s="40"/>
      <c r="C957" s="40"/>
      <c r="D957" s="40"/>
      <c r="E957" s="40"/>
    </row>
    <row r="958" spans="1:5" x14ac:dyDescent="0.25">
      <c r="A958" s="40"/>
      <c r="B958" s="40"/>
      <c r="C958" s="40"/>
      <c r="D958" s="40"/>
      <c r="E958" s="40"/>
    </row>
    <row r="959" spans="1:5" x14ac:dyDescent="0.25">
      <c r="A959" s="40"/>
      <c r="B959" s="40"/>
      <c r="C959" s="40"/>
      <c r="D959" s="40"/>
      <c r="E959" s="40"/>
    </row>
    <row r="960" spans="1:5" x14ac:dyDescent="0.25">
      <c r="A960" s="40"/>
      <c r="B960" s="40"/>
      <c r="C960" s="40"/>
      <c r="D960" s="40"/>
      <c r="E960" s="40"/>
    </row>
    <row r="961" spans="1:5" x14ac:dyDescent="0.25">
      <c r="A961" s="40"/>
      <c r="B961" s="40"/>
      <c r="C961" s="40"/>
      <c r="D961" s="40"/>
      <c r="E961" s="40"/>
    </row>
    <row r="962" spans="1:5" x14ac:dyDescent="0.25">
      <c r="A962" s="40"/>
      <c r="B962" s="40"/>
      <c r="C962" s="40"/>
      <c r="D962" s="40"/>
      <c r="E962" s="40"/>
    </row>
    <row r="963" spans="1:5" x14ac:dyDescent="0.25">
      <c r="A963" s="40"/>
      <c r="B963" s="40"/>
      <c r="C963" s="40"/>
      <c r="D963" s="40"/>
      <c r="E963" s="40"/>
    </row>
    <row r="964" spans="1:5" x14ac:dyDescent="0.25">
      <c r="A964" s="40"/>
      <c r="B964" s="40"/>
      <c r="C964" s="40"/>
      <c r="D964" s="40"/>
      <c r="E964" s="40"/>
    </row>
    <row r="965" spans="1:5" x14ac:dyDescent="0.25">
      <c r="A965" s="40"/>
      <c r="B965" s="40"/>
      <c r="C965" s="40"/>
      <c r="D965" s="40"/>
      <c r="E965" s="40"/>
    </row>
    <row r="966" spans="1:5" x14ac:dyDescent="0.25">
      <c r="A966" s="40"/>
      <c r="B966" s="40"/>
      <c r="C966" s="40"/>
      <c r="D966" s="40"/>
      <c r="E966" s="40"/>
    </row>
    <row r="967" spans="1:5" x14ac:dyDescent="0.25">
      <c r="A967" s="40"/>
      <c r="B967" s="40"/>
      <c r="C967" s="40"/>
      <c r="D967" s="40"/>
      <c r="E967" s="40"/>
    </row>
    <row r="968" spans="1:5" x14ac:dyDescent="0.25">
      <c r="A968" s="40"/>
      <c r="B968" s="40"/>
      <c r="C968" s="40"/>
      <c r="D968" s="40"/>
      <c r="E968" s="40"/>
    </row>
    <row r="969" spans="1:5" x14ac:dyDescent="0.25">
      <c r="A969" s="40"/>
      <c r="B969" s="40"/>
      <c r="C969" s="40"/>
      <c r="D969" s="40"/>
      <c r="E969" s="40"/>
    </row>
    <row r="970" spans="1:5" x14ac:dyDescent="0.25">
      <c r="A970" s="40"/>
      <c r="B970" s="40"/>
      <c r="C970" s="40"/>
      <c r="D970" s="40"/>
      <c r="E970" s="40"/>
    </row>
    <row r="971" spans="1:5" x14ac:dyDescent="0.25">
      <c r="A971" s="40"/>
      <c r="B971" s="40"/>
      <c r="C971" s="40"/>
      <c r="D971" s="40"/>
      <c r="E971" s="40"/>
    </row>
    <row r="972" spans="1:5" x14ac:dyDescent="0.25">
      <c r="A972" s="40"/>
      <c r="B972" s="40"/>
      <c r="C972" s="40"/>
      <c r="D972" s="40"/>
      <c r="E972" s="40"/>
    </row>
    <row r="973" spans="1:5" x14ac:dyDescent="0.25">
      <c r="A973" s="40"/>
      <c r="B973" s="40"/>
      <c r="C973" s="40"/>
      <c r="D973" s="40"/>
      <c r="E973" s="40"/>
    </row>
    <row r="974" spans="1:5" x14ac:dyDescent="0.25">
      <c r="A974" s="40"/>
      <c r="B974" s="40"/>
      <c r="C974" s="40"/>
      <c r="D974" s="40"/>
      <c r="E974" s="40"/>
    </row>
    <row r="975" spans="1:5" x14ac:dyDescent="0.25">
      <c r="A975" s="40"/>
      <c r="B975" s="40"/>
      <c r="C975" s="40"/>
      <c r="D975" s="40"/>
      <c r="E975" s="40"/>
    </row>
    <row r="976" spans="1:5" x14ac:dyDescent="0.25">
      <c r="A976" s="40"/>
      <c r="B976" s="40"/>
      <c r="C976" s="40"/>
      <c r="D976" s="40"/>
      <c r="E976" s="40"/>
    </row>
    <row r="977" spans="1:5" x14ac:dyDescent="0.25">
      <c r="A977" s="40"/>
      <c r="B977" s="40"/>
      <c r="C977" s="40"/>
      <c r="D977" s="40"/>
      <c r="E977" s="40"/>
    </row>
    <row r="978" spans="1:5" x14ac:dyDescent="0.25">
      <c r="A978" s="40"/>
      <c r="B978" s="40"/>
      <c r="C978" s="40"/>
      <c r="D978" s="40"/>
      <c r="E978" s="40"/>
    </row>
    <row r="979" spans="1:5" x14ac:dyDescent="0.25">
      <c r="A979" s="40"/>
      <c r="B979" s="40"/>
      <c r="C979" s="40"/>
      <c r="D979" s="40"/>
      <c r="E979" s="40"/>
    </row>
    <row r="980" spans="1:5" x14ac:dyDescent="0.25">
      <c r="A980" s="40"/>
      <c r="B980" s="40"/>
      <c r="C980" s="40"/>
      <c r="D980" s="40"/>
      <c r="E980" s="40"/>
    </row>
    <row r="981" spans="1:5" x14ac:dyDescent="0.25">
      <c r="A981" s="40"/>
      <c r="B981" s="40"/>
      <c r="C981" s="40"/>
      <c r="D981" s="40"/>
      <c r="E981" s="40"/>
    </row>
    <row r="982" spans="1:5" x14ac:dyDescent="0.25">
      <c r="A982" s="40"/>
      <c r="B982" s="40"/>
      <c r="C982" s="40"/>
      <c r="D982" s="40"/>
      <c r="E982" s="40"/>
    </row>
    <row r="983" spans="1:5" x14ac:dyDescent="0.25">
      <c r="A983" s="40"/>
      <c r="B983" s="40"/>
      <c r="C983" s="40"/>
      <c r="D983" s="40"/>
      <c r="E983" s="40"/>
    </row>
    <row r="984" spans="1:5" x14ac:dyDescent="0.25">
      <c r="A984" s="40"/>
      <c r="B984" s="40"/>
      <c r="C984" s="40"/>
      <c r="D984" s="40"/>
      <c r="E984" s="40"/>
    </row>
    <row r="985" spans="1:5" x14ac:dyDescent="0.25">
      <c r="A985" s="40"/>
      <c r="B985" s="40"/>
      <c r="C985" s="40"/>
      <c r="D985" s="40"/>
      <c r="E985" s="40"/>
    </row>
    <row r="986" spans="1:5" x14ac:dyDescent="0.25">
      <c r="A986" s="40"/>
      <c r="B986" s="40"/>
      <c r="C986" s="40"/>
      <c r="D986" s="40"/>
      <c r="E986" s="40"/>
    </row>
    <row r="987" spans="1:5" x14ac:dyDescent="0.25">
      <c r="A987" s="40"/>
      <c r="B987" s="40"/>
      <c r="C987" s="40"/>
      <c r="D987" s="40"/>
      <c r="E987" s="40"/>
    </row>
    <row r="988" spans="1:5" x14ac:dyDescent="0.25">
      <c r="A988" s="40"/>
      <c r="B988" s="40"/>
      <c r="C988" s="40"/>
      <c r="D988" s="40"/>
      <c r="E988" s="40"/>
    </row>
    <row r="989" spans="1:5" x14ac:dyDescent="0.25">
      <c r="A989" s="40"/>
      <c r="B989" s="40"/>
      <c r="C989" s="40"/>
      <c r="D989" s="40"/>
      <c r="E989" s="40"/>
    </row>
    <row r="990" spans="1:5" x14ac:dyDescent="0.25">
      <c r="A990" s="40"/>
      <c r="B990" s="40"/>
      <c r="C990" s="40"/>
      <c r="D990" s="40"/>
      <c r="E990" s="40"/>
    </row>
    <row r="991" spans="1:5" x14ac:dyDescent="0.25">
      <c r="A991" s="40"/>
      <c r="B991" s="40"/>
      <c r="C991" s="40"/>
      <c r="D991" s="40"/>
      <c r="E991" s="40"/>
    </row>
    <row r="992" spans="1:5" x14ac:dyDescent="0.25">
      <c r="A992" s="40"/>
      <c r="B992" s="40"/>
      <c r="C992" s="40"/>
      <c r="D992" s="40"/>
      <c r="E992" s="40"/>
    </row>
    <row r="993" spans="1:5" x14ac:dyDescent="0.25">
      <c r="A993" s="40"/>
      <c r="B993" s="40"/>
      <c r="C993" s="40"/>
      <c r="D993" s="40"/>
      <c r="E993" s="40"/>
    </row>
    <row r="994" spans="1:5" x14ac:dyDescent="0.25">
      <c r="A994" s="40"/>
      <c r="B994" s="40"/>
      <c r="C994" s="40"/>
      <c r="D994" s="40"/>
      <c r="E994" s="40"/>
    </row>
    <row r="995" spans="1:5" x14ac:dyDescent="0.25">
      <c r="A995" s="40"/>
      <c r="B995" s="40"/>
      <c r="C995" s="40"/>
      <c r="D995" s="40"/>
      <c r="E995" s="40"/>
    </row>
    <row r="996" spans="1:5" x14ac:dyDescent="0.25">
      <c r="A996" s="40"/>
      <c r="B996" s="40"/>
      <c r="C996" s="40"/>
      <c r="D996" s="40"/>
      <c r="E996" s="40"/>
    </row>
    <row r="997" spans="1:5" x14ac:dyDescent="0.25">
      <c r="A997" s="40"/>
      <c r="B997" s="40"/>
      <c r="C997" s="40"/>
      <c r="D997" s="40"/>
      <c r="E997" s="40"/>
    </row>
    <row r="998" spans="1:5" x14ac:dyDescent="0.25">
      <c r="A998" s="40"/>
      <c r="B998" s="40"/>
      <c r="C998" s="40"/>
      <c r="D998" s="40"/>
      <c r="E998" s="40"/>
    </row>
    <row r="999" spans="1:5" x14ac:dyDescent="0.25">
      <c r="A999" s="40"/>
      <c r="B999" s="40"/>
      <c r="C999" s="40"/>
      <c r="D999" s="40"/>
      <c r="E999" s="40"/>
    </row>
  </sheetData>
  <mergeCells count="6">
    <mergeCell ref="J10:K10"/>
    <mergeCell ref="B2:C2"/>
    <mergeCell ref="E2:H2"/>
    <mergeCell ref="J2:K2"/>
    <mergeCell ref="E4:F4"/>
    <mergeCell ref="G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I126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 x14ac:dyDescent="0.25"/>
  <cols>
    <col min="1" max="1" width="3.44140625" customWidth="1"/>
    <col min="2" max="2" width="7" customWidth="1"/>
    <col min="3" max="3" width="3.21875" hidden="1" customWidth="1"/>
    <col min="4" max="4" width="37.77734375" customWidth="1"/>
    <col min="5" max="5" width="7.6640625" customWidth="1"/>
    <col min="6" max="6" width="4.44140625" customWidth="1"/>
    <col min="7" max="7" width="12.6640625" hidden="1"/>
    <col min="8" max="8" width="4.44140625" customWidth="1"/>
    <col min="9" max="9" width="2.88671875" customWidth="1"/>
    <col min="10" max="10" width="4.44140625" customWidth="1"/>
    <col min="11" max="11" width="2.88671875" customWidth="1"/>
    <col min="12" max="12" width="4.44140625" customWidth="1"/>
    <col min="13" max="13" width="2.88671875" customWidth="1"/>
    <col min="14" max="14" width="4.44140625" customWidth="1"/>
    <col min="15" max="15" width="2.88671875" customWidth="1"/>
    <col min="16" max="16" width="4.44140625" customWidth="1"/>
    <col min="17" max="17" width="2.88671875" customWidth="1"/>
    <col min="18" max="18" width="1.33203125" customWidth="1"/>
    <col min="19" max="19" width="3.44140625" customWidth="1"/>
    <col min="20" max="20" width="12.109375" customWidth="1"/>
    <col min="21" max="21" width="3.21875" hidden="1" customWidth="1"/>
    <col min="22" max="22" width="30.109375" customWidth="1"/>
    <col min="23" max="23" width="7.6640625" customWidth="1"/>
    <col min="24" max="24" width="4.44140625" customWidth="1"/>
    <col min="25" max="25" width="12.6640625" hidden="1"/>
    <col min="26" max="26" width="4.44140625" customWidth="1"/>
    <col min="27" max="27" width="2.88671875" customWidth="1"/>
    <col min="28" max="28" width="4.44140625" customWidth="1"/>
    <col min="29" max="29" width="2.88671875" customWidth="1"/>
    <col min="30" max="30" width="4.44140625" customWidth="1"/>
    <col min="31" max="31" width="2.88671875" customWidth="1"/>
    <col min="32" max="32" width="4.44140625" customWidth="1"/>
    <col min="33" max="33" width="2.88671875" customWidth="1"/>
    <col min="34" max="34" width="4.44140625" customWidth="1"/>
    <col min="35" max="35" width="2.88671875" customWidth="1"/>
  </cols>
  <sheetData>
    <row r="1" spans="1:35" ht="15.75" customHeight="1" x14ac:dyDescent="0.6">
      <c r="A1" s="121" t="s">
        <v>591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</row>
    <row r="3" spans="1:35" x14ac:dyDescent="0.25">
      <c r="A3" s="98" t="s">
        <v>592</v>
      </c>
      <c r="B3" s="99"/>
      <c r="C3" s="99"/>
      <c r="D3" s="99"/>
      <c r="S3" s="98" t="s">
        <v>593</v>
      </c>
      <c r="T3" s="99"/>
      <c r="U3" s="99"/>
      <c r="V3" s="99"/>
    </row>
    <row r="4" spans="1:35" x14ac:dyDescent="0.25">
      <c r="A4" s="102">
        <v>1</v>
      </c>
      <c r="B4" s="104" t="s">
        <v>8</v>
      </c>
      <c r="C4" s="105">
        <v>1</v>
      </c>
      <c r="D4" s="106" t="s">
        <v>10</v>
      </c>
      <c r="E4" s="107">
        <f ca="1">G5 + F4</f>
        <v>50.024999999999999</v>
      </c>
      <c r="F4" s="108">
        <v>9</v>
      </c>
      <c r="G4" s="41"/>
      <c r="H4" s="116" t="s">
        <v>594</v>
      </c>
      <c r="I4" s="117"/>
      <c r="J4" s="42" t="s">
        <v>555</v>
      </c>
      <c r="K4" s="43">
        <v>8</v>
      </c>
      <c r="L4" s="42" t="s">
        <v>545</v>
      </c>
      <c r="M4" s="43">
        <v>7</v>
      </c>
      <c r="N4" s="42" t="s">
        <v>555</v>
      </c>
      <c r="O4" s="43">
        <v>17</v>
      </c>
      <c r="P4" s="42" t="s">
        <v>545</v>
      </c>
      <c r="Q4" s="44">
        <v>9</v>
      </c>
      <c r="S4" s="102">
        <v>1</v>
      </c>
      <c r="T4" s="104" t="s">
        <v>8</v>
      </c>
      <c r="U4" s="105">
        <v>2</v>
      </c>
      <c r="V4" s="106" t="s">
        <v>7</v>
      </c>
      <c r="W4" s="107">
        <f ca="1">Y5 + X4</f>
        <v>50.150000000000006</v>
      </c>
      <c r="X4" s="108">
        <v>9</v>
      </c>
      <c r="Y4" s="41"/>
      <c r="Z4" s="116" t="s">
        <v>594</v>
      </c>
      <c r="AA4" s="117"/>
      <c r="AB4" s="42" t="s">
        <v>545</v>
      </c>
      <c r="AC4" s="43">
        <v>7</v>
      </c>
      <c r="AD4" s="42" t="s">
        <v>555</v>
      </c>
      <c r="AE4" s="43">
        <v>15</v>
      </c>
      <c r="AF4" s="42" t="s">
        <v>550</v>
      </c>
      <c r="AG4" s="43">
        <v>6</v>
      </c>
      <c r="AH4" s="42" t="s">
        <v>545</v>
      </c>
      <c r="AI4" s="44">
        <v>1</v>
      </c>
    </row>
    <row r="5" spans="1:35" ht="15.75" customHeight="1" x14ac:dyDescent="0.3">
      <c r="A5" s="103"/>
      <c r="B5" s="99"/>
      <c r="C5" s="99"/>
      <c r="D5" s="99"/>
      <c r="E5" s="99"/>
      <c r="F5" s="99"/>
      <c r="G5" s="45">
        <f ca="1">SUM(H5:Q5) * 1.25</f>
        <v>41.024999999999999</v>
      </c>
      <c r="H5" s="118"/>
      <c r="I5" s="119"/>
      <c r="J5" s="113">
        <f ca="1">IFERROR(__xludf.DUMMYFUNCTION("IF(ISFORMULA(J4),IF(ISFORMULA(J12),IF(ISFORMULA(J13),"""",INDEX(FILTER(SECTION_PLAY_FRAMES,{FALSE,FALSE,TRUE,FALSE}),MATCH(J13,FILTER(SECTION_PLAY_FRAMES,{TRUE,FALSE,FALSE,FALSE}),0))),INDEX(FILTER(SECTION_PLAY_FRAMES,{FALSE,FALSE,TRUE,FALSE}),MATCH(J12,F"&amp;"ILTER(SECTION_PLAY_FRAMES,{FALSE,TRUE,FALSE,FALSE}),0))),INDEX(FILTER(SECTION_PLAY_FRAMES,{TRUE,FALSE,FALSE,FALSE}),MATCH(J4,FILTER(SECTION_PLAY_FRAMES,{FALSE,TRUE,FALSE,FALSE}),0)))"),8.1)</f>
        <v>8.1</v>
      </c>
      <c r="K5" s="111"/>
      <c r="L5" s="113">
        <f ca="1">IFERROR(__xludf.DUMMYFUNCTION("IF(ISFORMULA(L4),IF(ISFORMULA(L10),IF(ISFORMULA(L11),"""",INDEX(FILTER(SECTION_PLAY_FRAMES,{FALSE,FALSE,TRUE,FALSE}),MATCH(L11,FILTER(SECTION_PLAY_FRAMES,{TRUE,FALSE,FALSE,FALSE}),0))),INDEX(FILTER(SECTION_PLAY_FRAMES,{FALSE,FALSE,TRUE,FALSE}),MATCH(L10,F"&amp;"ILTER(SECTION_PLAY_FRAMES,{FALSE,TRUE,FALSE,FALSE}),0))),INDEX(FILTER(SECTION_PLAY_FRAMES,{TRUE,FALSE,FALSE,FALSE}),MATCH(L4,FILTER(SECTION_PLAY_FRAMES,{FALSE,TRUE,FALSE,FALSE}),0)))"),8.31)</f>
        <v>8.31</v>
      </c>
      <c r="M5" s="111"/>
      <c r="N5" s="113">
        <f ca="1">IFERROR(__xludf.DUMMYFUNCTION("IF(ISFORMULA(N4),IF(ISFORMULA(N8),IF(ISFORMULA(N9),"""",INDEX(FILTER(SECTION_PLAY_FRAMES,{FALSE,FALSE,TRUE,FALSE}),MATCH(N9,FILTER(SECTION_PLAY_FRAMES,{TRUE,FALSE,FALSE,FALSE}),0))),INDEX(FILTER(SECTION_PLAY_FRAMES,{FALSE,FALSE,TRUE,FALSE}),MATCH(N8,FILTE"&amp;"R(SECTION_PLAY_FRAMES,{FALSE,TRUE,FALSE,FALSE}),0))),INDEX(FILTER(SECTION_PLAY_FRAMES,{TRUE,FALSE,FALSE,FALSE}),MATCH(N4,FILTER(SECTION_PLAY_FRAMES,{FALSE,TRUE,FALSE,FALSE}),0)))"),8.1)</f>
        <v>8.1</v>
      </c>
      <c r="O5" s="111"/>
      <c r="P5" s="113">
        <f ca="1">IFERROR(__xludf.DUMMYFUNCTION("IF(ISFORMULA(P4),IF(ISFORMULA(P6),IF(ISFORMULA(P7),"""",INDEX(FILTER(SECTION_PLAY_FRAMES,{FALSE,FALSE,TRUE,FALSE}),MATCH(P7,FILTER(SECTION_PLAY_FRAMES,{TRUE,FALSE,FALSE,FALSE}),0))),INDEX(FILTER(SECTION_PLAY_FRAMES,{FALSE,FALSE,TRUE,FALSE}),MATCH(P6,FILTE"&amp;"R(SECTION_PLAY_FRAMES,{FALSE,TRUE,FALSE,FALSE}),0))),INDEX(FILTER(SECTION_PLAY_FRAMES,{TRUE,FALSE,FALSE,FALSE}),MATCH(P4,FILTER(SECTION_PLAY_FRAMES,{FALSE,TRUE,FALSE,FALSE}),0)))"),8.31)</f>
        <v>8.31</v>
      </c>
      <c r="Q5" s="114"/>
      <c r="S5" s="103"/>
      <c r="T5" s="99"/>
      <c r="U5" s="99"/>
      <c r="V5" s="99"/>
      <c r="W5" s="99"/>
      <c r="X5" s="99"/>
      <c r="Y5" s="45">
        <f ca="1">SUM(Z5:AI5) * 1.25</f>
        <v>41.150000000000006</v>
      </c>
      <c r="Z5" s="118"/>
      <c r="AA5" s="119"/>
      <c r="AB5" s="113">
        <f ca="1">IFERROR(__xludf.DUMMYFUNCTION("IF(ISFORMULA(AB4),IF(ISFORMULA(AB12),IF(ISFORMULA(AB13),"""",INDEX(FILTER(SECTION_PLAY_FRAMES,{FALSE,FALSE,TRUE,FALSE}),MATCH(AB13,FILTER(SECTION_PLAY_FRAMES,{TRUE,FALSE,FALSE,FALSE}),0))),INDEX(FILTER(SECTION_PLAY_FRAMES,{FALSE,FALSE,TRUE,FALSE}),MATCH(A"&amp;"B12,FILTER(SECTION_PLAY_FRAMES,{FALSE,TRUE,FALSE,FALSE}),0))),INDEX(FILTER(SECTION_PLAY_FRAMES,{TRUE,FALSE,FALSE,FALSE}),MATCH(AB4,FILTER(SECTION_PLAY_FRAMES,{FALSE,TRUE,FALSE,FALSE}),0)))"),8.31)</f>
        <v>8.31</v>
      </c>
      <c r="AC5" s="111"/>
      <c r="AD5" s="113">
        <f ca="1">IFERROR(__xludf.DUMMYFUNCTION("IF(ISFORMULA(AD4),IF(ISFORMULA(AD10),IF(ISFORMULA(AD11),"""",INDEX(FILTER(SECTION_PLAY_FRAMES,{FALSE,FALSE,TRUE,FALSE}),MATCH(AD11,FILTER(SECTION_PLAY_FRAMES,{TRUE,FALSE,FALSE,FALSE}),0))),INDEX(FILTER(SECTION_PLAY_FRAMES,{FALSE,FALSE,TRUE,FALSE}),MATCH(A"&amp;"D10,FILTER(SECTION_PLAY_FRAMES,{FALSE,TRUE,FALSE,FALSE}),0))),INDEX(FILTER(SECTION_PLAY_FRAMES,{TRUE,FALSE,FALSE,FALSE}),MATCH(AD4,FILTER(SECTION_PLAY_FRAMES,{FALSE,TRUE,FALSE,FALSE}),0)))"),8.1)</f>
        <v>8.1</v>
      </c>
      <c r="AE5" s="111"/>
      <c r="AF5" s="113">
        <f ca="1">IFERROR(__xludf.DUMMYFUNCTION("IF(ISFORMULA(AF4),IF(ISFORMULA(AF8),IF(ISFORMULA(AF9),"""",INDEX(FILTER(SECTION_PLAY_FRAMES,{FALSE,FALSE,TRUE,FALSE}),MATCH(AF9,FILTER(SECTION_PLAY_FRAMES,{TRUE,FALSE,FALSE,FALSE}),0))),INDEX(FILTER(SECTION_PLAY_FRAMES,{FALSE,FALSE,TRUE,FALSE}),MATCH(AF8,"&amp;"FILTER(SECTION_PLAY_FRAMES,{FALSE,TRUE,FALSE,FALSE}),0))),INDEX(FILTER(SECTION_PLAY_FRAMES,{TRUE,FALSE,FALSE,FALSE}),MATCH(AF4,FILTER(SECTION_PLAY_FRAMES,{FALSE,TRUE,FALSE,FALSE}),0)))"),8.2)</f>
        <v>8.1999999999999993</v>
      </c>
      <c r="AG5" s="111"/>
      <c r="AH5" s="113">
        <f ca="1">IFERROR(__xludf.DUMMYFUNCTION("IF(ISFORMULA(AH4),IF(ISFORMULA(AH6),IF(ISFORMULA(AH7),"""",INDEX(FILTER(SECTION_PLAY_FRAMES,{FALSE,FALSE,TRUE,FALSE}),MATCH(AH7,FILTER(SECTION_PLAY_FRAMES,{TRUE,FALSE,FALSE,FALSE}),0))),INDEX(FILTER(SECTION_PLAY_FRAMES,{FALSE,FALSE,TRUE,FALSE}),MATCH(AH6,"&amp;"FILTER(SECTION_PLAY_FRAMES,{FALSE,TRUE,FALSE,FALSE}),0))),INDEX(FILTER(SECTION_PLAY_FRAMES,{TRUE,FALSE,FALSE,FALSE}),MATCH(AH4,FILTER(SECTION_PLAY_FRAMES,{FALSE,TRUE,FALSE,FALSE}),0)))"),8.31)</f>
        <v>8.31</v>
      </c>
      <c r="AI5" s="114"/>
    </row>
    <row r="6" spans="1:35" x14ac:dyDescent="0.25">
      <c r="A6" s="100">
        <v>2</v>
      </c>
      <c r="B6" s="89" t="s">
        <v>79</v>
      </c>
      <c r="C6" s="91">
        <v>33</v>
      </c>
      <c r="D6" s="92" t="s">
        <v>78</v>
      </c>
      <c r="E6" s="93">
        <f ca="1">G7 + F6</f>
        <v>27.512499999999999</v>
      </c>
      <c r="F6" s="109">
        <v>7</v>
      </c>
      <c r="G6" s="45"/>
      <c r="H6" s="46" t="s">
        <v>546</v>
      </c>
      <c r="I6" s="47">
        <v>1</v>
      </c>
      <c r="J6" s="48" t="s">
        <v>545</v>
      </c>
      <c r="K6" s="49">
        <v>5</v>
      </c>
      <c r="L6" s="122" t="s">
        <v>594</v>
      </c>
      <c r="M6" s="88"/>
      <c r="N6" s="46" t="s">
        <v>555</v>
      </c>
      <c r="O6" s="47">
        <v>20</v>
      </c>
      <c r="P6" s="50" t="str">
        <f ca="1">IFERROR(__xludf.DUMMYFUNCTION("IF(ISFORMULA(P7),IF(ISFORMULA(P4),IF(ISFORMULA(P5),"""",INDEX(FILTER(SECTION_PLAY_FRAMES,{FALSE,FALSE,FALSE,TRUE}),MATCH(P5,FILTER(SECTION_PLAY_FRAMES,{TRUE,FALSE,FALSE,FALSE}),0))),INDEX(FILTER(SECTION_PLAY_FRAMES,{FALSE,FALSE,FALSE,TRUE}),MATCH(P4,FILTE"&amp;"R(SECTION_PLAY_FRAMES,{FALSE,TRUE,FALSE,FALSE}),0))),VLOOKUP(P7,SECTION_PLAY_FRAMES,2,false))"),"0-3")</f>
        <v>0-3</v>
      </c>
      <c r="Q6" s="51">
        <v>9</v>
      </c>
      <c r="S6" s="100">
        <v>2</v>
      </c>
      <c r="T6" s="89" t="s">
        <v>45</v>
      </c>
      <c r="U6" s="91">
        <v>35</v>
      </c>
      <c r="V6" s="92" t="s">
        <v>529</v>
      </c>
      <c r="W6" s="93">
        <f ca="1">Y7 + X6</f>
        <v>37.887500000000003</v>
      </c>
      <c r="X6" s="109">
        <v>7</v>
      </c>
      <c r="Y6" s="45"/>
      <c r="Z6" s="46" t="s">
        <v>550</v>
      </c>
      <c r="AA6" s="47">
        <v>3</v>
      </c>
      <c r="AB6" s="48" t="s">
        <v>550</v>
      </c>
      <c r="AC6" s="49">
        <v>14</v>
      </c>
      <c r="AD6" s="122" t="s">
        <v>594</v>
      </c>
      <c r="AE6" s="88"/>
      <c r="AF6" s="46" t="s">
        <v>545</v>
      </c>
      <c r="AG6" s="47">
        <v>4</v>
      </c>
      <c r="AH6" s="50" t="str">
        <f ca="1">IFERROR(__xludf.DUMMYFUNCTION("IF(ISFORMULA(AH7),IF(ISFORMULA(AH4),IF(ISFORMULA(AH5),"""",INDEX(FILTER(SECTION_PLAY_FRAMES,{FALSE,FALSE,FALSE,TRUE}),MATCH(AH5,FILTER(SECTION_PLAY_FRAMES,{TRUE,FALSE,FALSE,FALSE}),0))),INDEX(FILTER(SECTION_PLAY_FRAMES,{FALSE,FALSE,FALSE,TRUE}),MATCH(AH4,"&amp;"FILTER(SECTION_PLAY_FRAMES,{FALSE,TRUE,FALSE,FALSE}),0))),VLOOKUP(AH7,SECTION_PLAY_FRAMES,2,false))"),"0-3")</f>
        <v>0-3</v>
      </c>
      <c r="AI6" s="51">
        <v>1</v>
      </c>
    </row>
    <row r="7" spans="1:35" ht="15.75" customHeight="1" x14ac:dyDescent="0.3">
      <c r="A7" s="103"/>
      <c r="B7" s="99"/>
      <c r="C7" s="99"/>
      <c r="D7" s="99"/>
      <c r="E7" s="99"/>
      <c r="F7" s="99"/>
      <c r="G7" s="45">
        <f ca="1">SUM(H7:Q7) * 1.25</f>
        <v>20.512499999999999</v>
      </c>
      <c r="H7" s="112">
        <f ca="1">IFERROR(__xludf.DUMMYFUNCTION("IF(ISFORMULA(H6),IF(ISFORMULA(H12),IF(ISFORMULA(H13),"""",INDEX(FILTER(SECTION_PLAY_FRAMES,{FALSE,FALSE,TRUE,FALSE}),MATCH(H13,FILTER(SECTION_PLAY_FRAMES,{TRUE,FALSE,FALSE,FALSE}),0))),INDEX(FILTER(SECTION_PLAY_FRAMES,{FALSE,FALSE,TRUE,FALSE}),MATCH(H12,F"&amp;"ILTER(SECTION_PLAY_FRAMES,{FALSE,TRUE,FALSE,FALSE}),0))),INDEX(FILTER(SECTION_PLAY_FRAMES,{TRUE,FALSE,FALSE,FALSE}),MATCH(H6,FILTER(SECTION_PLAY_FRAMES,{FALSE,TRUE,FALSE,FALSE}),0)))"),0)</f>
        <v>0</v>
      </c>
      <c r="I7" s="111"/>
      <c r="J7" s="110">
        <f ca="1">IFERROR(__xludf.DUMMYFUNCTION("IF(ISFORMULA(J6),IF(ISFORMULA(J8),IF(ISFORMULA(J9),"""",INDEX(FILTER(SECTION_PLAY_FRAMES,{FALSE,FALSE,TRUE,FALSE}),MATCH(J9,FILTER(SECTION_PLAY_FRAMES,{TRUE,FALSE,FALSE,FALSE}),0))),INDEX(FILTER(SECTION_PLAY_FRAMES,{FALSE,FALSE,TRUE,FALSE}),MATCH(J8,FILTE"&amp;"R(SECTION_PLAY_FRAMES,{FALSE,TRUE,FALSE,FALSE}),0))),INDEX(FILTER(SECTION_PLAY_FRAMES,{TRUE,FALSE,FALSE,FALSE}),MATCH(J6,FILTER(SECTION_PLAY_FRAMES,{FALSE,TRUE,FALSE,FALSE}),0)))"),8.31)</f>
        <v>8.31</v>
      </c>
      <c r="K7" s="111"/>
      <c r="L7" s="118"/>
      <c r="M7" s="119"/>
      <c r="N7" s="112">
        <f ca="1">IFERROR(__xludf.DUMMYFUNCTION("IF(ISFORMULA(N6),IF(ISFORMULA(N10),IF(ISFORMULA(N11),"""",INDEX(FILTER(SECTION_PLAY_FRAMES,{FALSE,FALSE,TRUE,FALSE}),MATCH(N11,FILTER(SECTION_PLAY_FRAMES,{TRUE,FALSE,FALSE,FALSE}),0))),INDEX(FILTER(SECTION_PLAY_FRAMES,{FALSE,FALSE,TRUE,FALSE}),MATCH(N10,F"&amp;"ILTER(SECTION_PLAY_FRAMES,{FALSE,TRUE,FALSE,FALSE}),0))),INDEX(FILTER(SECTION_PLAY_FRAMES,{TRUE,FALSE,FALSE,FALSE}),MATCH(N6,FILTER(SECTION_PLAY_FRAMES,{FALSE,TRUE,FALSE,FALSE}),0)))"),8.1)</f>
        <v>8.1</v>
      </c>
      <c r="O7" s="111"/>
      <c r="P7" s="113">
        <f ca="1">IFERROR(__xludf.DUMMYFUNCTION("IF(ISFORMULA(P6),IF(ISFORMULA(P4),IF(ISFORMULA(P5),"""",INDEX(FILTER(SECTION_PLAY_FRAMES,{FALSE,FALSE,TRUE,FALSE}),MATCH(P5,FILTER(SECTION_PLAY_FRAMES,{TRUE,FALSE,FALSE,FALSE}),0))),INDEX(FILTER(SECTION_PLAY_FRAMES,{FALSE,FALSE,TRUE,FALSE}),MATCH(P4,FILTE"&amp;"R(SECTION_PLAY_FRAMES,{FALSE,TRUE,FALSE,FALSE}),0))),INDEX(FILTER(SECTION_PLAY_FRAMES,{TRUE,FALSE,FALSE,FALSE}),MATCH(P6,FILTER(SECTION_PLAY_FRAMES,{FALSE,TRUE,FALSE,FALSE}),0)))"),0)</f>
        <v>0</v>
      </c>
      <c r="Q7" s="114"/>
      <c r="S7" s="103"/>
      <c r="T7" s="99"/>
      <c r="U7" s="99"/>
      <c r="V7" s="99"/>
      <c r="W7" s="99"/>
      <c r="X7" s="99"/>
      <c r="Y7" s="45">
        <f ca="1">SUM(Z7:AI7) * 1.25</f>
        <v>30.887500000000003</v>
      </c>
      <c r="Z7" s="112">
        <f ca="1">IFERROR(__xludf.DUMMYFUNCTION("IF(ISFORMULA(Z6),IF(ISFORMULA(Z12),IF(ISFORMULA(Z13),"""",INDEX(FILTER(SECTION_PLAY_FRAMES,{FALSE,FALSE,TRUE,FALSE}),MATCH(Z13,FILTER(SECTION_PLAY_FRAMES,{TRUE,FALSE,FALSE,FALSE}),0))),INDEX(FILTER(SECTION_PLAY_FRAMES,{FALSE,FALSE,TRUE,FALSE}),MATCH(Z12,F"&amp;"ILTER(SECTION_PLAY_FRAMES,{FALSE,TRUE,FALSE,FALSE}),0))),INDEX(FILTER(SECTION_PLAY_FRAMES,{TRUE,FALSE,FALSE,FALSE}),MATCH(Z6,FILTER(SECTION_PLAY_FRAMES,{FALSE,TRUE,FALSE,FALSE}),0)))"),8.2)</f>
        <v>8.1999999999999993</v>
      </c>
      <c r="AA7" s="111"/>
      <c r="AB7" s="110">
        <f ca="1">IFERROR(__xludf.DUMMYFUNCTION("IF(ISFORMULA(AB6),IF(ISFORMULA(AB8),IF(ISFORMULA(AB9),"""",INDEX(FILTER(SECTION_PLAY_FRAMES,{FALSE,FALSE,TRUE,FALSE}),MATCH(AB9,FILTER(SECTION_PLAY_FRAMES,{TRUE,FALSE,FALSE,FALSE}),0))),INDEX(FILTER(SECTION_PLAY_FRAMES,{FALSE,FALSE,TRUE,FALSE}),MATCH(AB8,"&amp;"FILTER(SECTION_PLAY_FRAMES,{FALSE,TRUE,FALSE,FALSE}),0))),INDEX(FILTER(SECTION_PLAY_FRAMES,{TRUE,FALSE,FALSE,FALSE}),MATCH(AB6,FILTER(SECTION_PLAY_FRAMES,{FALSE,TRUE,FALSE,FALSE}),0)))"),8.2)</f>
        <v>8.1999999999999993</v>
      </c>
      <c r="AC7" s="111"/>
      <c r="AD7" s="118"/>
      <c r="AE7" s="119"/>
      <c r="AF7" s="112">
        <f ca="1">IFERROR(__xludf.DUMMYFUNCTION("IF(ISFORMULA(AF6),IF(ISFORMULA(AF10),IF(ISFORMULA(AF11),"""",INDEX(FILTER(SECTION_PLAY_FRAMES,{FALSE,FALSE,TRUE,FALSE}),MATCH(AF11,FILTER(SECTION_PLAY_FRAMES,{TRUE,FALSE,FALSE,FALSE}),0))),INDEX(FILTER(SECTION_PLAY_FRAMES,{FALSE,FALSE,TRUE,FALSE}),MATCH(A"&amp;"F10,FILTER(SECTION_PLAY_FRAMES,{FALSE,TRUE,FALSE,FALSE}),0))),INDEX(FILTER(SECTION_PLAY_FRAMES,{TRUE,FALSE,FALSE,FALSE}),MATCH(AF6,FILTER(SECTION_PLAY_FRAMES,{FALSE,TRUE,FALSE,FALSE}),0)))"),8.31)</f>
        <v>8.31</v>
      </c>
      <c r="AG7" s="111"/>
      <c r="AH7" s="113">
        <f ca="1">IFERROR(__xludf.DUMMYFUNCTION("IF(ISFORMULA(AH6),IF(ISFORMULA(AH4),IF(ISFORMULA(AH5),"""",INDEX(FILTER(SECTION_PLAY_FRAMES,{FALSE,FALSE,TRUE,FALSE}),MATCH(AH5,FILTER(SECTION_PLAY_FRAMES,{TRUE,FALSE,FALSE,FALSE}),0))),INDEX(FILTER(SECTION_PLAY_FRAMES,{FALSE,FALSE,TRUE,FALSE}),MATCH(AH4,"&amp;"FILTER(SECTION_PLAY_FRAMES,{FALSE,TRUE,FALSE,FALSE}),0))),INDEX(FILTER(SECTION_PLAY_FRAMES,{TRUE,FALSE,FALSE,FALSE}),MATCH(AH6,FILTER(SECTION_PLAY_FRAMES,{FALSE,TRUE,FALSE,FALSE}),0)))"),0)</f>
        <v>0</v>
      </c>
      <c r="AI7" s="114"/>
    </row>
    <row r="8" spans="1:35" x14ac:dyDescent="0.25">
      <c r="A8" s="100">
        <v>3</v>
      </c>
      <c r="B8" s="89" t="s">
        <v>17</v>
      </c>
      <c r="C8" s="91">
        <v>37</v>
      </c>
      <c r="D8" s="92" t="s">
        <v>98</v>
      </c>
      <c r="E8" s="93">
        <f ca="1">G9 + F8</f>
        <v>7.7625000000000002</v>
      </c>
      <c r="F8" s="109"/>
      <c r="G8" s="45"/>
      <c r="H8" s="48" t="s">
        <v>556</v>
      </c>
      <c r="I8" s="49">
        <v>2</v>
      </c>
      <c r="J8" s="48" t="str">
        <f ca="1">IFERROR(__xludf.DUMMYFUNCTION("IF(ISFORMULA(J9),IF(ISFORMULA(J6),IF(ISFORMULA(J7),"""",INDEX(FILTER(SECTION_PLAY_FRAMES,{FALSE,FALSE,FALSE,TRUE}),MATCH(J7,FILTER(SECTION_PLAY_FRAMES,{TRUE,FALSE,FALSE,FALSE}),0))),INDEX(FILTER(SECTION_PLAY_FRAMES,{FALSE,FALSE,FALSE,TRUE}),MATCH(J6,FILTE"&amp;"R(SECTION_PLAY_FRAMES,{FALSE,TRUE,FALSE,FALSE}),0))),VLOOKUP(J9,SECTION_PLAY_FRAMES,2,false))"),"0-3")</f>
        <v>0-3</v>
      </c>
      <c r="K8" s="49">
        <v>5</v>
      </c>
      <c r="L8" s="46" t="s">
        <v>551</v>
      </c>
      <c r="M8" s="47">
        <v>8</v>
      </c>
      <c r="N8" s="50" t="str">
        <f ca="1">IFERROR(__xludf.DUMMYFUNCTION("IF(ISFORMULA(N9),IF(ISFORMULA(N4),IF(ISFORMULA(N5),"""",INDEX(FILTER(SECTION_PLAY_FRAMES,{FALSE,FALSE,FALSE,TRUE}),MATCH(N5,FILTER(SECTION_PLAY_FRAMES,{TRUE,FALSE,FALSE,FALSE}),0))),INDEX(FILTER(SECTION_PLAY_FRAMES,{FALSE,FALSE,FALSE,TRUE}),MATCH(N4,FILTE"&amp;"R(SECTION_PLAY_FRAMES,{FALSE,TRUE,FALSE,FALSE}),0))),VLOOKUP(N9,SECTION_PLAY_FRAMES,2,false))"),"2-3")</f>
        <v>2-3</v>
      </c>
      <c r="O8" s="52">
        <v>17</v>
      </c>
      <c r="P8" s="120" t="s">
        <v>594</v>
      </c>
      <c r="Q8" s="125"/>
      <c r="S8" s="100">
        <v>3</v>
      </c>
      <c r="T8" s="89" t="s">
        <v>12</v>
      </c>
      <c r="U8" s="91">
        <v>38</v>
      </c>
      <c r="V8" s="92" t="s">
        <v>518</v>
      </c>
      <c r="W8" s="93">
        <f ca="1">Y9 + X8</f>
        <v>14.662500000000001</v>
      </c>
      <c r="X8" s="109"/>
      <c r="Y8" s="45"/>
      <c r="Z8" s="48" t="s">
        <v>551</v>
      </c>
      <c r="AA8" s="49">
        <v>4</v>
      </c>
      <c r="AB8" s="48" t="str">
        <f ca="1">IFERROR(__xludf.DUMMYFUNCTION("IF(ISFORMULA(AB9),IF(ISFORMULA(AB6),IF(ISFORMULA(AB7),"""",INDEX(FILTER(SECTION_PLAY_FRAMES,{FALSE,FALSE,FALSE,TRUE}),MATCH(AB7,FILTER(SECTION_PLAY_FRAMES,{TRUE,FALSE,FALSE,FALSE}),0))),INDEX(FILTER(SECTION_PLAY_FRAMES,{FALSE,FALSE,FALSE,TRUE}),MATCH(AB6,"&amp;"FILTER(SECTION_PLAY_FRAMES,{FALSE,TRUE,FALSE,FALSE}),0))),VLOOKUP(AB9,SECTION_PLAY_FRAMES,2,false))"),"1-3")</f>
        <v>1-3</v>
      </c>
      <c r="AC8" s="49">
        <v>14</v>
      </c>
      <c r="AD8" s="46" t="s">
        <v>555</v>
      </c>
      <c r="AE8" s="47">
        <v>6</v>
      </c>
      <c r="AF8" s="50" t="str">
        <f ca="1">IFERROR(__xludf.DUMMYFUNCTION("IF(ISFORMULA(AF9),IF(ISFORMULA(AF4),IF(ISFORMULA(AF5),"""",INDEX(FILTER(SECTION_PLAY_FRAMES,{FALSE,FALSE,FALSE,TRUE}),MATCH(AF5,FILTER(SECTION_PLAY_FRAMES,{TRUE,FALSE,FALSE,FALSE}),0))),INDEX(FILTER(SECTION_PLAY_FRAMES,{FALSE,FALSE,FALSE,TRUE}),MATCH(AF4,"&amp;"FILTER(SECTION_PLAY_FRAMES,{FALSE,TRUE,FALSE,FALSE}),0))),VLOOKUP(AF9,SECTION_PLAY_FRAMES,2,false))"),"1-3")</f>
        <v>1-3</v>
      </c>
      <c r="AG8" s="52">
        <v>6</v>
      </c>
      <c r="AH8" s="120" t="s">
        <v>594</v>
      </c>
      <c r="AI8" s="125"/>
    </row>
    <row r="9" spans="1:35" ht="15.75" customHeight="1" x14ac:dyDescent="0.3">
      <c r="A9" s="103"/>
      <c r="B9" s="99"/>
      <c r="C9" s="99"/>
      <c r="D9" s="99"/>
      <c r="E9" s="99"/>
      <c r="F9" s="99"/>
      <c r="G9" s="45">
        <f ca="1">SUM(H9:Q9) * 1.25</f>
        <v>7.7625000000000002</v>
      </c>
      <c r="H9" s="110">
        <f ca="1">IFERROR(__xludf.DUMMYFUNCTION("IF(ISFORMULA(H8),IF(ISFORMULA(H10),IF(ISFORMULA(H11),"""",INDEX(FILTER(SECTION_PLAY_FRAMES,{FALSE,FALSE,TRUE,FALSE}),MATCH(H11,FILTER(SECTION_PLAY_FRAMES,{TRUE,FALSE,FALSE,FALSE}),0))),INDEX(FILTER(SECTION_PLAY_FRAMES,{FALSE,FALSE,TRUE,FALSE}),MATCH(H10,F"&amp;"ILTER(SECTION_PLAY_FRAMES,{FALSE,TRUE,FALSE,FALSE}),0))),INDEX(FILTER(SECTION_PLAY_FRAMES,{TRUE,FALSE,FALSE,FALSE}),MATCH(H8,FILTER(SECTION_PLAY_FRAMES,{FALSE,TRUE,FALSE,FALSE}),0)))"),2.5)</f>
        <v>2.5</v>
      </c>
      <c r="I9" s="111"/>
      <c r="J9" s="110">
        <f ca="1">IFERROR(__xludf.DUMMYFUNCTION("IF(ISFORMULA(J8),IF(ISFORMULA(J6),IF(ISFORMULA(J7),"""",INDEX(FILTER(SECTION_PLAY_FRAMES,{FALSE,FALSE,TRUE,FALSE}),MATCH(J7,FILTER(SECTION_PLAY_FRAMES,{TRUE,FALSE,FALSE,FALSE}),0))),INDEX(FILTER(SECTION_PLAY_FRAMES,{FALSE,FALSE,TRUE,FALSE}),MATCH(J6,FILTE"&amp;"R(SECTION_PLAY_FRAMES,{FALSE,TRUE,FALSE,FALSE}),0))),INDEX(FILTER(SECTION_PLAY_FRAMES,{TRUE,FALSE,FALSE,FALSE}),MATCH(J8,FILTER(SECTION_PLAY_FRAMES,{FALSE,TRUE,FALSE,FALSE}),0)))"),0)</f>
        <v>0</v>
      </c>
      <c r="K9" s="111"/>
      <c r="L9" s="112">
        <f ca="1">IFERROR(__xludf.DUMMYFUNCTION("IF(ISFORMULA(L8),IF(ISFORMULA(L12),IF(ISFORMULA(L13),"""",INDEX(FILTER(SECTION_PLAY_FRAMES,{FALSE,FALSE,TRUE,FALSE}),MATCH(L13,FILTER(SECTION_PLAY_FRAMES,{TRUE,FALSE,FALSE,FALSE}),0))),INDEX(FILTER(SECTION_PLAY_FRAMES,{FALSE,FALSE,TRUE,FALSE}),MATCH(L12,F"&amp;"ILTER(SECTION_PLAY_FRAMES,{FALSE,TRUE,FALSE,FALSE}),0))),INDEX(FILTER(SECTION_PLAY_FRAMES,{TRUE,FALSE,FALSE,FALSE}),MATCH(L8,FILTER(SECTION_PLAY_FRAMES,{FALSE,TRUE,FALSE,FALSE}),0)))"),1.21)</f>
        <v>1.21</v>
      </c>
      <c r="M9" s="111"/>
      <c r="N9" s="113">
        <f ca="1">IFERROR(__xludf.DUMMYFUNCTION("IF(ISFORMULA(N8),IF(ISFORMULA(N4),IF(ISFORMULA(N5),"""",INDEX(FILTER(SECTION_PLAY_FRAMES,{FALSE,FALSE,TRUE,FALSE}),MATCH(N5,FILTER(SECTION_PLAY_FRAMES,{TRUE,FALSE,FALSE,FALSE}),0))),INDEX(FILTER(SECTION_PLAY_FRAMES,{FALSE,FALSE,TRUE,FALSE}),MATCH(N4,FILTE"&amp;"R(SECTION_PLAY_FRAMES,{FALSE,TRUE,FALSE,FALSE}),0))),INDEX(FILTER(SECTION_PLAY_FRAMES,{TRUE,FALSE,FALSE,FALSE}),MATCH(N8,FILTER(SECTION_PLAY_FRAMES,{FALSE,TRUE,FALSE,FALSE}),0)))"),2.5)</f>
        <v>2.5</v>
      </c>
      <c r="O9" s="111"/>
      <c r="P9" s="118"/>
      <c r="Q9" s="126"/>
      <c r="S9" s="103"/>
      <c r="T9" s="99"/>
      <c r="U9" s="99"/>
      <c r="V9" s="99"/>
      <c r="W9" s="99"/>
      <c r="X9" s="99"/>
      <c r="Y9" s="45">
        <f ca="1">SUM(Z9:AI9) * 1.25</f>
        <v>14.662500000000001</v>
      </c>
      <c r="Z9" s="110">
        <f ca="1">IFERROR(__xludf.DUMMYFUNCTION("IF(ISFORMULA(Z8),IF(ISFORMULA(Z10),IF(ISFORMULA(Z11),"""",INDEX(FILTER(SECTION_PLAY_FRAMES,{FALSE,FALSE,TRUE,FALSE}),MATCH(Z11,FILTER(SECTION_PLAY_FRAMES,{TRUE,FALSE,FALSE,FALSE}),0))),INDEX(FILTER(SECTION_PLAY_FRAMES,{FALSE,FALSE,TRUE,FALSE}),MATCH(Z10,F"&amp;"ILTER(SECTION_PLAY_FRAMES,{FALSE,TRUE,FALSE,FALSE}),0))),INDEX(FILTER(SECTION_PLAY_FRAMES,{TRUE,FALSE,FALSE,FALSE}),MATCH(Z8,FILTER(SECTION_PLAY_FRAMES,{FALSE,TRUE,FALSE,FALSE}),0)))"),1.21)</f>
        <v>1.21</v>
      </c>
      <c r="AA9" s="111"/>
      <c r="AB9" s="110">
        <f ca="1">IFERROR(__xludf.DUMMYFUNCTION("IF(ISFORMULA(AB8),IF(ISFORMULA(AB6),IF(ISFORMULA(AB7),"""",INDEX(FILTER(SECTION_PLAY_FRAMES,{FALSE,FALSE,TRUE,FALSE}),MATCH(AB7,FILTER(SECTION_PLAY_FRAMES,{TRUE,FALSE,FALSE,FALSE}),0))),INDEX(FILTER(SECTION_PLAY_FRAMES,{FALSE,FALSE,TRUE,FALSE}),MATCH(AB6,"&amp;"FILTER(SECTION_PLAY_FRAMES,{FALSE,TRUE,FALSE,FALSE}),0))),INDEX(FILTER(SECTION_PLAY_FRAMES,{TRUE,FALSE,FALSE,FALSE}),MATCH(AB8,FILTER(SECTION_PLAY_FRAMES,{FALSE,TRUE,FALSE,FALSE}),0)))"),1.21)</f>
        <v>1.21</v>
      </c>
      <c r="AC9" s="111"/>
      <c r="AD9" s="112">
        <f ca="1">IFERROR(__xludf.DUMMYFUNCTION("IF(ISFORMULA(AD8),IF(ISFORMULA(AD12),IF(ISFORMULA(AD13),"""",INDEX(FILTER(SECTION_PLAY_FRAMES,{FALSE,FALSE,TRUE,FALSE}),MATCH(AD13,FILTER(SECTION_PLAY_FRAMES,{TRUE,FALSE,FALSE,FALSE}),0))),INDEX(FILTER(SECTION_PLAY_FRAMES,{FALSE,FALSE,TRUE,FALSE}),MATCH(A"&amp;"D12,FILTER(SECTION_PLAY_FRAMES,{FALSE,TRUE,FALSE,FALSE}),0))),INDEX(FILTER(SECTION_PLAY_FRAMES,{TRUE,FALSE,FALSE,FALSE}),MATCH(AD8,FILTER(SECTION_PLAY_FRAMES,{FALSE,TRUE,FALSE,FALSE}),0)))"),8.1)</f>
        <v>8.1</v>
      </c>
      <c r="AE9" s="111"/>
      <c r="AF9" s="113">
        <f ca="1">IFERROR(__xludf.DUMMYFUNCTION("IF(ISFORMULA(AF8),IF(ISFORMULA(AF4),IF(ISFORMULA(AF5),"""",INDEX(FILTER(SECTION_PLAY_FRAMES,{FALSE,FALSE,TRUE,FALSE}),MATCH(AF5,FILTER(SECTION_PLAY_FRAMES,{TRUE,FALSE,FALSE,FALSE}),0))),INDEX(FILTER(SECTION_PLAY_FRAMES,{FALSE,FALSE,TRUE,FALSE}),MATCH(AF4,"&amp;"FILTER(SECTION_PLAY_FRAMES,{FALSE,TRUE,FALSE,FALSE}),0))),INDEX(FILTER(SECTION_PLAY_FRAMES,{TRUE,FALSE,FALSE,FALSE}),MATCH(AF8,FILTER(SECTION_PLAY_FRAMES,{FALSE,TRUE,FALSE,FALSE}),0)))"),1.21)</f>
        <v>1.21</v>
      </c>
      <c r="AG9" s="111"/>
      <c r="AH9" s="118"/>
      <c r="AI9" s="126"/>
    </row>
    <row r="10" spans="1:35" x14ac:dyDescent="0.25">
      <c r="A10" s="100">
        <v>4</v>
      </c>
      <c r="B10" s="89" t="s">
        <v>45</v>
      </c>
      <c r="C10" s="91">
        <v>72</v>
      </c>
      <c r="D10" s="92" t="s">
        <v>291</v>
      </c>
      <c r="E10" s="93">
        <f ca="1">G11 + F10</f>
        <v>13.25</v>
      </c>
      <c r="F10" s="109"/>
      <c r="G10" s="45"/>
      <c r="H10" s="48" t="str">
        <f ca="1">IFERROR(__xludf.DUMMYFUNCTION("IF(ISFORMULA(H11),IF(ISFORMULA(H8),IF(ISFORMULA(H9),"""",INDEX(FILTER(SECTION_PLAY_FRAMES,{FALSE,FALSE,FALSE,TRUE}),MATCH(H9,FILTER(SECTION_PLAY_FRAMES,{TRUE,FALSE,FALSE,FALSE}),0))),INDEX(FILTER(SECTION_PLAY_FRAMES,{FALSE,FALSE,FALSE,TRUE}),MATCH(H8,FILT"&amp;"ER(SECTION_PLAY_FRAMES,{FALSE,TRUE,FALSE,FALSE}),0))),VLOOKUP(H11,SECTION_PLAY_FRAMES,2,false))"),"3-2")</f>
        <v>3-2</v>
      </c>
      <c r="I10" s="49">
        <v>2</v>
      </c>
      <c r="J10" s="120" t="s">
        <v>594</v>
      </c>
      <c r="K10" s="88"/>
      <c r="L10" s="50" t="str">
        <f ca="1">IFERROR(__xludf.DUMMYFUNCTION("IF(ISFORMULA(L11),IF(ISFORMULA(L4),IF(ISFORMULA(L5),"""",INDEX(FILTER(SECTION_PLAY_FRAMES,{FALSE,FALSE,FALSE,TRUE}),MATCH(L5,FILTER(SECTION_PLAY_FRAMES,{TRUE,FALSE,FALSE,FALSE}),0))),INDEX(FILTER(SECTION_PLAY_FRAMES,{FALSE,FALSE,FALSE,TRUE}),MATCH(L4,FILT"&amp;"ER(SECTION_PLAY_FRAMES,{FALSE,TRUE,FALSE,FALSE}),0))),VLOOKUP(L11,SECTION_PLAY_FRAMES,2,false))"),"0-3")</f>
        <v>0-3</v>
      </c>
      <c r="M10" s="52">
        <v>7</v>
      </c>
      <c r="N10" s="46" t="str">
        <f ca="1">IFERROR(__xludf.DUMMYFUNCTION("IF(ISFORMULA(N11),IF(ISFORMULA(N6),IF(ISFORMULA(N7),"""",INDEX(FILTER(SECTION_PLAY_FRAMES,{FALSE,FALSE,FALSE,TRUE}),MATCH(N7,FILTER(SECTION_PLAY_FRAMES,{TRUE,FALSE,FALSE,FALSE}),0))),INDEX(FILTER(SECTION_PLAY_FRAMES,{FALSE,FALSE,FALSE,TRUE}),MATCH(N6,FILT"&amp;"ER(SECTION_PLAY_FRAMES,{FALSE,TRUE,FALSE,FALSE}),0))),VLOOKUP(N11,SECTION_PLAY_FRAMES,2,false))"),"2-3")</f>
        <v>2-3</v>
      </c>
      <c r="O10" s="47">
        <v>20</v>
      </c>
      <c r="P10" s="48" t="s">
        <v>546</v>
      </c>
      <c r="Q10" s="53">
        <v>16</v>
      </c>
      <c r="S10" s="100">
        <v>4</v>
      </c>
      <c r="T10" s="89" t="s">
        <v>17</v>
      </c>
      <c r="U10" s="91">
        <v>55</v>
      </c>
      <c r="V10" s="92" t="s">
        <v>166</v>
      </c>
      <c r="W10" s="93">
        <f ca="1">Y11 + X10</f>
        <v>30.625</v>
      </c>
      <c r="X10" s="109">
        <v>7</v>
      </c>
      <c r="Y10" s="45"/>
      <c r="Z10" s="48" t="str">
        <f ca="1">IFERROR(__xludf.DUMMYFUNCTION("IF(ISFORMULA(Z11),IF(ISFORMULA(Z8),IF(ISFORMULA(Z9),"""",INDEX(FILTER(SECTION_PLAY_FRAMES,{FALSE,FALSE,FALSE,TRUE}),MATCH(Z9,FILTER(SECTION_PLAY_FRAMES,{TRUE,FALSE,FALSE,FALSE}),0))),INDEX(FILTER(SECTION_PLAY_FRAMES,{FALSE,FALSE,FALSE,TRUE}),MATCH(Z8,FILT"&amp;"ER(SECTION_PLAY_FRAMES,{FALSE,TRUE,FALSE,FALSE}),0))),VLOOKUP(Z11,SECTION_PLAY_FRAMES,2,false))"),"3-1")</f>
        <v>3-1</v>
      </c>
      <c r="AA10" s="49">
        <v>4</v>
      </c>
      <c r="AB10" s="120" t="s">
        <v>594</v>
      </c>
      <c r="AC10" s="88"/>
      <c r="AD10" s="50" t="str">
        <f ca="1">IFERROR(__xludf.DUMMYFUNCTION("IF(ISFORMULA(AD11),IF(ISFORMULA(AD4),IF(ISFORMULA(AD5),"""",INDEX(FILTER(SECTION_PLAY_FRAMES,{FALSE,FALSE,FALSE,TRUE}),MATCH(AD5,FILTER(SECTION_PLAY_FRAMES,{TRUE,FALSE,FALSE,FALSE}),0))),INDEX(FILTER(SECTION_PLAY_FRAMES,{FALSE,FALSE,FALSE,TRUE}),MATCH(AD4"&amp;",FILTER(SECTION_PLAY_FRAMES,{FALSE,TRUE,FALSE,FALSE}),0))),VLOOKUP(AD11,SECTION_PLAY_FRAMES,2,false))"),"2-3")</f>
        <v>2-3</v>
      </c>
      <c r="AE10" s="52">
        <v>15</v>
      </c>
      <c r="AF10" s="46" t="str">
        <f ca="1">IFERROR(__xludf.DUMMYFUNCTION("IF(ISFORMULA(AF11),IF(ISFORMULA(AF6),IF(ISFORMULA(AF7),"""",INDEX(FILTER(SECTION_PLAY_FRAMES,{FALSE,FALSE,FALSE,TRUE}),MATCH(AF7,FILTER(SECTION_PLAY_FRAMES,{TRUE,FALSE,FALSE,FALSE}),0))),INDEX(FILTER(SECTION_PLAY_FRAMES,{FALSE,FALSE,FALSE,TRUE}),MATCH(AF6"&amp;",FILTER(SECTION_PLAY_FRAMES,{FALSE,TRUE,FALSE,FALSE}),0))),VLOOKUP(AF11,SECTION_PLAY_FRAMES,2,false))"),"0-3")</f>
        <v>0-3</v>
      </c>
      <c r="AG10" s="47">
        <v>4</v>
      </c>
      <c r="AH10" s="48" t="s">
        <v>550</v>
      </c>
      <c r="AI10" s="53">
        <v>19</v>
      </c>
    </row>
    <row r="11" spans="1:35" ht="15.75" customHeight="1" x14ac:dyDescent="0.3">
      <c r="A11" s="103"/>
      <c r="B11" s="99"/>
      <c r="C11" s="99"/>
      <c r="D11" s="99"/>
      <c r="E11" s="99"/>
      <c r="F11" s="99"/>
      <c r="G11" s="45">
        <f ca="1">SUM(H11:Q11) * 1.25</f>
        <v>13.25</v>
      </c>
      <c r="H11" s="110">
        <f ca="1">IFERROR(__xludf.DUMMYFUNCTION("IF(ISFORMULA(H10),IF(ISFORMULA(H8),IF(ISFORMULA(H9),"""",INDEX(FILTER(SECTION_PLAY_FRAMES,{FALSE,FALSE,TRUE,FALSE}),MATCH(H9,FILTER(SECTION_PLAY_FRAMES,{TRUE,FALSE,FALSE,FALSE}),0))),INDEX(FILTER(SECTION_PLAY_FRAMES,{FALSE,FALSE,TRUE,FALSE}),MATCH(H8,FILT"&amp;"ER(SECTION_PLAY_FRAMES,{FALSE,TRUE,FALSE,FALSE}),0))),INDEX(FILTER(SECTION_PLAY_FRAMES,{TRUE,FALSE,FALSE,FALSE}),MATCH(H10,FILTER(SECTION_PLAY_FRAMES,{FALSE,TRUE,FALSE,FALSE}),0)))"),8.1)</f>
        <v>8.1</v>
      </c>
      <c r="I11" s="111"/>
      <c r="J11" s="118"/>
      <c r="K11" s="119"/>
      <c r="L11" s="113">
        <f ca="1">IFERROR(__xludf.DUMMYFUNCTION("IF(ISFORMULA(L10),IF(ISFORMULA(L4),IF(ISFORMULA(L5),"""",INDEX(FILTER(SECTION_PLAY_FRAMES,{FALSE,FALSE,TRUE,FALSE}),MATCH(L5,FILTER(SECTION_PLAY_FRAMES,{TRUE,FALSE,FALSE,FALSE}),0))),INDEX(FILTER(SECTION_PLAY_FRAMES,{FALSE,FALSE,TRUE,FALSE}),MATCH(L4,FILT"&amp;"ER(SECTION_PLAY_FRAMES,{FALSE,TRUE,FALSE,FALSE}),0))),INDEX(FILTER(SECTION_PLAY_FRAMES,{TRUE,FALSE,FALSE,FALSE}),MATCH(L10,FILTER(SECTION_PLAY_FRAMES,{FALSE,TRUE,FALSE,FALSE}),0)))"),0)</f>
        <v>0</v>
      </c>
      <c r="M11" s="111"/>
      <c r="N11" s="112">
        <f ca="1">IFERROR(__xludf.DUMMYFUNCTION("IF(ISFORMULA(N10),IF(ISFORMULA(N6),IF(ISFORMULA(N7),"""",INDEX(FILTER(SECTION_PLAY_FRAMES,{FALSE,FALSE,TRUE,FALSE}),MATCH(N7,FILTER(SECTION_PLAY_FRAMES,{TRUE,FALSE,FALSE,FALSE}),0))),INDEX(FILTER(SECTION_PLAY_FRAMES,{FALSE,FALSE,TRUE,FALSE}),MATCH(N6,FILT"&amp;"ER(SECTION_PLAY_FRAMES,{FALSE,TRUE,FALSE,FALSE}),0))),INDEX(FILTER(SECTION_PLAY_FRAMES,{TRUE,FALSE,FALSE,FALSE}),MATCH(N10,FILTER(SECTION_PLAY_FRAMES,{FALSE,TRUE,FALSE,FALSE}),0)))"),2.5)</f>
        <v>2.5</v>
      </c>
      <c r="O11" s="111"/>
      <c r="P11" s="110">
        <f ca="1">IFERROR(__xludf.DUMMYFUNCTION("IF(ISFORMULA(P10),IF(ISFORMULA(P12),IF(ISFORMULA(P13),"""",INDEX(FILTER(SECTION_PLAY_FRAMES,{FALSE,FALSE,TRUE,FALSE}),MATCH(P13,FILTER(SECTION_PLAY_FRAMES,{TRUE,FALSE,FALSE,FALSE}),0))),INDEX(FILTER(SECTION_PLAY_FRAMES,{FALSE,FALSE,TRUE,FALSE}),MATCH(P12,"&amp;"FILTER(SECTION_PLAY_FRAMES,{FALSE,TRUE,FALSE,FALSE}),0))),INDEX(FILTER(SECTION_PLAY_FRAMES,{TRUE,FALSE,FALSE,FALSE}),MATCH(P10,FILTER(SECTION_PLAY_FRAMES,{FALSE,TRUE,FALSE,FALSE}),0)))"),0)</f>
        <v>0</v>
      </c>
      <c r="Q11" s="114"/>
      <c r="S11" s="103"/>
      <c r="T11" s="99"/>
      <c r="U11" s="99"/>
      <c r="V11" s="99"/>
      <c r="W11" s="99"/>
      <c r="X11" s="99"/>
      <c r="Y11" s="45">
        <f ca="1">SUM(Z11:AI11) * 1.25</f>
        <v>23.625</v>
      </c>
      <c r="Z11" s="110">
        <f ca="1">IFERROR(__xludf.DUMMYFUNCTION("IF(ISFORMULA(Z10),IF(ISFORMULA(Z8),IF(ISFORMULA(Z9),"""",INDEX(FILTER(SECTION_PLAY_FRAMES,{FALSE,FALSE,TRUE,FALSE}),MATCH(Z9,FILTER(SECTION_PLAY_FRAMES,{TRUE,FALSE,FALSE,FALSE}),0))),INDEX(FILTER(SECTION_PLAY_FRAMES,{FALSE,FALSE,TRUE,FALSE}),MATCH(Z8,FILT"&amp;"ER(SECTION_PLAY_FRAMES,{FALSE,TRUE,FALSE,FALSE}),0))),INDEX(FILTER(SECTION_PLAY_FRAMES,{TRUE,FALSE,FALSE,FALSE}),MATCH(Z10,FILTER(SECTION_PLAY_FRAMES,{FALSE,TRUE,FALSE,FALSE}),0)))"),8.2)</f>
        <v>8.1999999999999993</v>
      </c>
      <c r="AA11" s="111"/>
      <c r="AB11" s="118"/>
      <c r="AC11" s="119"/>
      <c r="AD11" s="113">
        <f ca="1">IFERROR(__xludf.DUMMYFUNCTION("IF(ISFORMULA(AD10),IF(ISFORMULA(AD4),IF(ISFORMULA(AD5),"""",INDEX(FILTER(SECTION_PLAY_FRAMES,{FALSE,FALSE,TRUE,FALSE}),MATCH(AD5,FILTER(SECTION_PLAY_FRAMES,{TRUE,FALSE,FALSE,FALSE}),0))),INDEX(FILTER(SECTION_PLAY_FRAMES,{FALSE,FALSE,TRUE,FALSE}),MATCH(AD4"&amp;",FILTER(SECTION_PLAY_FRAMES,{FALSE,TRUE,FALSE,FALSE}),0))),INDEX(FILTER(SECTION_PLAY_FRAMES,{TRUE,FALSE,FALSE,FALSE}),MATCH(AD10,FILTER(SECTION_PLAY_FRAMES,{FALSE,TRUE,FALSE,FALSE}),0)))"),2.5)</f>
        <v>2.5</v>
      </c>
      <c r="AE11" s="111"/>
      <c r="AF11" s="112">
        <f ca="1">IFERROR(__xludf.DUMMYFUNCTION("IF(ISFORMULA(AF10),IF(ISFORMULA(AF6),IF(ISFORMULA(AF7),"""",INDEX(FILTER(SECTION_PLAY_FRAMES,{FALSE,FALSE,TRUE,FALSE}),MATCH(AF7,FILTER(SECTION_PLAY_FRAMES,{TRUE,FALSE,FALSE,FALSE}),0))),INDEX(FILTER(SECTION_PLAY_FRAMES,{FALSE,FALSE,TRUE,FALSE}),MATCH(AF6"&amp;",FILTER(SECTION_PLAY_FRAMES,{FALSE,TRUE,FALSE,FALSE}),0))),INDEX(FILTER(SECTION_PLAY_FRAMES,{TRUE,FALSE,FALSE,FALSE}),MATCH(AF10,FILTER(SECTION_PLAY_FRAMES,{FALSE,TRUE,FALSE,FALSE}),0)))"),0)</f>
        <v>0</v>
      </c>
      <c r="AG11" s="111"/>
      <c r="AH11" s="110">
        <f ca="1">IFERROR(__xludf.DUMMYFUNCTION("IF(ISFORMULA(AH10),IF(ISFORMULA(AH12),IF(ISFORMULA(AH13),"""",INDEX(FILTER(SECTION_PLAY_FRAMES,{FALSE,FALSE,TRUE,FALSE}),MATCH(AH13,FILTER(SECTION_PLAY_FRAMES,{TRUE,FALSE,FALSE,FALSE}),0))),INDEX(FILTER(SECTION_PLAY_FRAMES,{FALSE,FALSE,TRUE,FALSE}),MATCH("&amp;"AH12,FILTER(SECTION_PLAY_FRAMES,{FALSE,TRUE,FALSE,FALSE}),0))),INDEX(FILTER(SECTION_PLAY_FRAMES,{TRUE,FALSE,FALSE,FALSE}),MATCH(AH10,FILTER(SECTION_PLAY_FRAMES,{FALSE,TRUE,FALSE,FALSE}),0)))"),8.2)</f>
        <v>8.1999999999999993</v>
      </c>
      <c r="AI11" s="114"/>
    </row>
    <row r="12" spans="1:35" x14ac:dyDescent="0.25">
      <c r="A12" s="100">
        <v>5</v>
      </c>
      <c r="B12" s="89" t="s">
        <v>12</v>
      </c>
      <c r="C12" s="91">
        <v>73</v>
      </c>
      <c r="D12" s="92" t="s">
        <v>298</v>
      </c>
      <c r="E12" s="93">
        <f ca="1">G13 + F12</f>
        <v>41.15</v>
      </c>
      <c r="F12" s="109">
        <v>7</v>
      </c>
      <c r="G12" s="45"/>
      <c r="H12" s="46" t="str">
        <f ca="1">IFERROR(__xludf.DUMMYFUNCTION("IF(ISFORMULA(H13),IF(ISFORMULA(H6),IF(ISFORMULA(H7),"""",INDEX(FILTER(SECTION_PLAY_FRAMES,{FALSE,FALSE,FALSE,TRUE}),MATCH(H7,FILTER(SECTION_PLAY_FRAMES,{TRUE,FALSE,FALSE,FALSE}),0))),INDEX(FILTER(SECTION_PLAY_FRAMES,{FALSE,FALSE,FALSE,TRUE}),MATCH(H6,FILT"&amp;"ER(SECTION_PLAY_FRAMES,{FALSE,TRUE,FALSE,FALSE}),0))),VLOOKUP(H13,SECTION_PLAY_FRAMES,2,false))"),"3-0")</f>
        <v>3-0</v>
      </c>
      <c r="I12" s="47">
        <v>1</v>
      </c>
      <c r="J12" s="50" t="str">
        <f ca="1">IFERROR(__xludf.DUMMYFUNCTION("IF(ISFORMULA(J13),IF(ISFORMULA(J4),IF(ISFORMULA(J5),"""",INDEX(FILTER(SECTION_PLAY_FRAMES,{FALSE,FALSE,FALSE,TRUE}),MATCH(J5,FILTER(SECTION_PLAY_FRAMES,{TRUE,FALSE,FALSE,FALSE}),0))),INDEX(FILTER(SECTION_PLAY_FRAMES,{FALSE,FALSE,FALSE,TRUE}),MATCH(J4,FILT"&amp;"ER(SECTION_PLAY_FRAMES,{FALSE,TRUE,FALSE,FALSE}),0))),VLOOKUP(J13,SECTION_PLAY_FRAMES,2,false))"),"2-3")</f>
        <v>2-3</v>
      </c>
      <c r="K12" s="52">
        <v>8</v>
      </c>
      <c r="L12" s="46" t="str">
        <f ca="1">IFERROR(__xludf.DUMMYFUNCTION("IF(ISFORMULA(L13),IF(ISFORMULA(L8),IF(ISFORMULA(L9),"""",INDEX(FILTER(SECTION_PLAY_FRAMES,{FALSE,FALSE,FALSE,TRUE}),MATCH(L9,FILTER(SECTION_PLAY_FRAMES,{TRUE,FALSE,FALSE,FALSE}),0))),INDEX(FILTER(SECTION_PLAY_FRAMES,{FALSE,FALSE,FALSE,TRUE}),MATCH(L8,FILT"&amp;"ER(SECTION_PLAY_FRAMES,{FALSE,TRUE,FALSE,FALSE}),0))),VLOOKUP(L13,SECTION_PLAY_FRAMES,2,false))"),"3-1")</f>
        <v>3-1</v>
      </c>
      <c r="M12" s="47">
        <v>8</v>
      </c>
      <c r="N12" s="122" t="s">
        <v>594</v>
      </c>
      <c r="O12" s="88"/>
      <c r="P12" s="48" t="str">
        <f ca="1">IFERROR(__xludf.DUMMYFUNCTION("IF(ISFORMULA(P13),IF(ISFORMULA(P10),IF(ISFORMULA(P11),"""",INDEX(FILTER(SECTION_PLAY_FRAMES,{FALSE,FALSE,FALSE,TRUE}),MATCH(P11,FILTER(SECTION_PLAY_FRAMES,{TRUE,FALSE,FALSE,FALSE}),0))),INDEX(FILTER(SECTION_PLAY_FRAMES,{FALSE,FALSE,FALSE,TRUE}),MATCH(P10,"&amp;"FILTER(SECTION_PLAY_FRAMES,{FALSE,TRUE,FALSE,FALSE}),0))),VLOOKUP(P13,SECTION_PLAY_FRAMES,2,false))"),"3-0")</f>
        <v>3-0</v>
      </c>
      <c r="Q12" s="53">
        <v>16</v>
      </c>
      <c r="S12" s="100">
        <v>5</v>
      </c>
      <c r="T12" s="89" t="s">
        <v>595</v>
      </c>
      <c r="U12" s="91">
        <v>74</v>
      </c>
      <c r="V12" s="92" t="s">
        <v>302</v>
      </c>
      <c r="W12" s="93">
        <f ca="1">Y13 + X12</f>
        <v>6.15</v>
      </c>
      <c r="X12" s="109"/>
      <c r="Y12" s="45"/>
      <c r="Z12" s="46" t="str">
        <f ca="1">IFERROR(__xludf.DUMMYFUNCTION("IF(ISFORMULA(Z13),IF(ISFORMULA(Z6),IF(ISFORMULA(Z7),"""",INDEX(FILTER(SECTION_PLAY_FRAMES,{FALSE,FALSE,FALSE,TRUE}),MATCH(Z7,FILTER(SECTION_PLAY_FRAMES,{TRUE,FALSE,FALSE,FALSE}),0))),INDEX(FILTER(SECTION_PLAY_FRAMES,{FALSE,FALSE,FALSE,TRUE}),MATCH(Z6,FILT"&amp;"ER(SECTION_PLAY_FRAMES,{FALSE,TRUE,FALSE,FALSE}),0))),VLOOKUP(Z13,SECTION_PLAY_FRAMES,2,false))"),"1-3")</f>
        <v>1-3</v>
      </c>
      <c r="AA12" s="47">
        <v>3</v>
      </c>
      <c r="AB12" s="50" t="str">
        <f ca="1">IFERROR(__xludf.DUMMYFUNCTION("IF(ISFORMULA(AB13),IF(ISFORMULA(AB4),IF(ISFORMULA(AB5),"""",INDEX(FILTER(SECTION_PLAY_FRAMES,{FALSE,FALSE,FALSE,TRUE}),MATCH(AB5,FILTER(SECTION_PLAY_FRAMES,{TRUE,FALSE,FALSE,FALSE}),0))),INDEX(FILTER(SECTION_PLAY_FRAMES,{FALSE,FALSE,FALSE,TRUE}),MATCH(AB4"&amp;",FILTER(SECTION_PLAY_FRAMES,{FALSE,TRUE,FALSE,FALSE}),0))),VLOOKUP(AB13,SECTION_PLAY_FRAMES,2,false))"),"0-3")</f>
        <v>0-3</v>
      </c>
      <c r="AC12" s="52">
        <v>7</v>
      </c>
      <c r="AD12" s="46" t="str">
        <f ca="1">IFERROR(__xludf.DUMMYFUNCTION("IF(ISFORMULA(AD13),IF(ISFORMULA(AD8),IF(ISFORMULA(AD9),"""",INDEX(FILTER(SECTION_PLAY_FRAMES,{FALSE,FALSE,FALSE,TRUE}),MATCH(AD9,FILTER(SECTION_PLAY_FRAMES,{TRUE,FALSE,FALSE,FALSE}),0))),INDEX(FILTER(SECTION_PLAY_FRAMES,{FALSE,FALSE,FALSE,TRUE}),MATCH(AD8"&amp;",FILTER(SECTION_PLAY_FRAMES,{FALSE,TRUE,FALSE,FALSE}),0))),VLOOKUP(AD13,SECTION_PLAY_FRAMES,2,false))"),"2-3")</f>
        <v>2-3</v>
      </c>
      <c r="AE12" s="47">
        <v>6</v>
      </c>
      <c r="AF12" s="122" t="s">
        <v>594</v>
      </c>
      <c r="AG12" s="88"/>
      <c r="AH12" s="48" t="str">
        <f ca="1">IFERROR(__xludf.DUMMYFUNCTION("IF(ISFORMULA(AH13),IF(ISFORMULA(AH10),IF(ISFORMULA(AH11),"""",INDEX(FILTER(SECTION_PLAY_FRAMES,{FALSE,FALSE,FALSE,TRUE}),MATCH(AH11,FILTER(SECTION_PLAY_FRAMES,{TRUE,FALSE,FALSE,FALSE}),0))),INDEX(FILTER(SECTION_PLAY_FRAMES,{FALSE,FALSE,FALSE,TRUE}),MATCH("&amp;"AH10,FILTER(SECTION_PLAY_FRAMES,{FALSE,TRUE,FALSE,FALSE}),0))),VLOOKUP(AH13,SECTION_PLAY_FRAMES,2,false))"),"1-3")</f>
        <v>1-3</v>
      </c>
      <c r="AI12" s="53">
        <v>19</v>
      </c>
    </row>
    <row r="13" spans="1:35" ht="15.75" customHeight="1" x14ac:dyDescent="0.3">
      <c r="A13" s="101"/>
      <c r="B13" s="90"/>
      <c r="C13" s="90"/>
      <c r="D13" s="90"/>
      <c r="E13" s="90"/>
      <c r="F13" s="90"/>
      <c r="G13" s="54">
        <f ca="1">SUM(H13:Q13) * 1.25</f>
        <v>34.15</v>
      </c>
      <c r="H13" s="96">
        <f ca="1">IFERROR(__xludf.DUMMYFUNCTION("IF(ISFORMULA(H12),IF(ISFORMULA(H6),IF(ISFORMULA(H7),"""",INDEX(FILTER(SECTION_PLAY_FRAMES,{FALSE,FALSE,TRUE,FALSE}),MATCH(H7,FILTER(SECTION_PLAY_FRAMES,{TRUE,FALSE,FALSE,FALSE}),0))),INDEX(FILTER(SECTION_PLAY_FRAMES,{FALSE,FALSE,TRUE,FALSE}),MATCH(H6,FILT"&amp;"ER(SECTION_PLAY_FRAMES,{FALSE,TRUE,FALSE,FALSE}),0))),INDEX(FILTER(SECTION_PLAY_FRAMES,{TRUE,FALSE,FALSE,FALSE}),MATCH(H12,FILTER(SECTION_PLAY_FRAMES,{FALSE,TRUE,FALSE,FALSE}),0)))"),8.31)</f>
        <v>8.31</v>
      </c>
      <c r="I13" s="95"/>
      <c r="J13" s="115">
        <f ca="1">IFERROR(__xludf.DUMMYFUNCTION("IF(ISFORMULA(J12),IF(ISFORMULA(J4),IF(ISFORMULA(J5),"""",INDEX(FILTER(SECTION_PLAY_FRAMES,{FALSE,FALSE,TRUE,FALSE}),MATCH(J5,FILTER(SECTION_PLAY_FRAMES,{TRUE,FALSE,FALSE,FALSE}),0))),INDEX(FILTER(SECTION_PLAY_FRAMES,{FALSE,FALSE,TRUE,FALSE}),MATCH(J4,FILT"&amp;"ER(SECTION_PLAY_FRAMES,{FALSE,TRUE,FALSE,FALSE}),0))),INDEX(FILTER(SECTION_PLAY_FRAMES,{TRUE,FALSE,FALSE,FALSE}),MATCH(J12,FILTER(SECTION_PLAY_FRAMES,{FALSE,TRUE,FALSE,FALSE}),0)))"),2.5)</f>
        <v>2.5</v>
      </c>
      <c r="K13" s="95"/>
      <c r="L13" s="96">
        <f ca="1">IFERROR(__xludf.DUMMYFUNCTION("IF(ISFORMULA(L12),IF(ISFORMULA(L8),IF(ISFORMULA(L9),"""",INDEX(FILTER(SECTION_PLAY_FRAMES,{FALSE,FALSE,TRUE,FALSE}),MATCH(L9,FILTER(SECTION_PLAY_FRAMES,{TRUE,FALSE,FALSE,FALSE}),0))),INDEX(FILTER(SECTION_PLAY_FRAMES,{FALSE,FALSE,TRUE,FALSE}),MATCH(L8,FILT"&amp;"ER(SECTION_PLAY_FRAMES,{FALSE,TRUE,FALSE,FALSE}),0))),INDEX(FILTER(SECTION_PLAY_FRAMES,{TRUE,FALSE,FALSE,FALSE}),MATCH(L12,FILTER(SECTION_PLAY_FRAMES,{FALSE,TRUE,FALSE,FALSE}),0)))"),8.2)</f>
        <v>8.1999999999999993</v>
      </c>
      <c r="M13" s="95"/>
      <c r="N13" s="123"/>
      <c r="O13" s="124"/>
      <c r="P13" s="94">
        <f ca="1">IFERROR(__xludf.DUMMYFUNCTION("IF(ISFORMULA(P12),IF(ISFORMULA(P10),IF(ISFORMULA(P11),"""",INDEX(FILTER(SECTION_PLAY_FRAMES,{FALSE,FALSE,TRUE,FALSE}),MATCH(P11,FILTER(SECTION_PLAY_FRAMES,{TRUE,FALSE,FALSE,FALSE}),0))),INDEX(FILTER(SECTION_PLAY_FRAMES,{FALSE,FALSE,TRUE,FALSE}),MATCH(P10,"&amp;"FILTER(SECTION_PLAY_FRAMES,{FALSE,TRUE,FALSE,FALSE}),0))),INDEX(FILTER(SECTION_PLAY_FRAMES,{TRUE,FALSE,FALSE,FALSE}),MATCH(P12,FILTER(SECTION_PLAY_FRAMES,{FALSE,TRUE,FALSE,FALSE}),0)))"),8.31)</f>
        <v>8.31</v>
      </c>
      <c r="Q13" s="97"/>
      <c r="S13" s="101"/>
      <c r="T13" s="90"/>
      <c r="U13" s="90"/>
      <c r="V13" s="90"/>
      <c r="W13" s="90"/>
      <c r="X13" s="90"/>
      <c r="Y13" s="54">
        <f ca="1">SUM(Z13:AI13) * 1.25</f>
        <v>6.15</v>
      </c>
      <c r="Z13" s="96">
        <f ca="1">IFERROR(__xludf.DUMMYFUNCTION("IF(ISFORMULA(Z12),IF(ISFORMULA(Z6),IF(ISFORMULA(Z7),"""",INDEX(FILTER(SECTION_PLAY_FRAMES,{FALSE,FALSE,TRUE,FALSE}),MATCH(Z7,FILTER(SECTION_PLAY_FRAMES,{TRUE,FALSE,FALSE,FALSE}),0))),INDEX(FILTER(SECTION_PLAY_FRAMES,{FALSE,FALSE,TRUE,FALSE}),MATCH(Z6,FILT"&amp;"ER(SECTION_PLAY_FRAMES,{FALSE,TRUE,FALSE,FALSE}),0))),INDEX(FILTER(SECTION_PLAY_FRAMES,{TRUE,FALSE,FALSE,FALSE}),MATCH(Z12,FILTER(SECTION_PLAY_FRAMES,{FALSE,TRUE,FALSE,FALSE}),0)))"),1.21)</f>
        <v>1.21</v>
      </c>
      <c r="AA13" s="95"/>
      <c r="AB13" s="115">
        <f ca="1">IFERROR(__xludf.DUMMYFUNCTION("IF(ISFORMULA(AB12),IF(ISFORMULA(AB4),IF(ISFORMULA(AB5),"""",INDEX(FILTER(SECTION_PLAY_FRAMES,{FALSE,FALSE,TRUE,FALSE}),MATCH(AB5,FILTER(SECTION_PLAY_FRAMES,{TRUE,FALSE,FALSE,FALSE}),0))),INDEX(FILTER(SECTION_PLAY_FRAMES,{FALSE,FALSE,TRUE,FALSE}),MATCH(AB4"&amp;",FILTER(SECTION_PLAY_FRAMES,{FALSE,TRUE,FALSE,FALSE}),0))),INDEX(FILTER(SECTION_PLAY_FRAMES,{TRUE,FALSE,FALSE,FALSE}),MATCH(AB12,FILTER(SECTION_PLAY_FRAMES,{FALSE,TRUE,FALSE,FALSE}),0)))"),0)</f>
        <v>0</v>
      </c>
      <c r="AC13" s="95"/>
      <c r="AD13" s="96">
        <f ca="1">IFERROR(__xludf.DUMMYFUNCTION("IF(ISFORMULA(AD12),IF(ISFORMULA(AD8),IF(ISFORMULA(AD9),"""",INDEX(FILTER(SECTION_PLAY_FRAMES,{FALSE,FALSE,TRUE,FALSE}),MATCH(AD9,FILTER(SECTION_PLAY_FRAMES,{TRUE,FALSE,FALSE,FALSE}),0))),INDEX(FILTER(SECTION_PLAY_FRAMES,{FALSE,FALSE,TRUE,FALSE}),MATCH(AD8"&amp;",FILTER(SECTION_PLAY_FRAMES,{FALSE,TRUE,FALSE,FALSE}),0))),INDEX(FILTER(SECTION_PLAY_FRAMES,{TRUE,FALSE,FALSE,FALSE}),MATCH(AD12,FILTER(SECTION_PLAY_FRAMES,{FALSE,TRUE,FALSE,FALSE}),0)))"),2.5)</f>
        <v>2.5</v>
      </c>
      <c r="AE13" s="95"/>
      <c r="AF13" s="123"/>
      <c r="AG13" s="124"/>
      <c r="AH13" s="94">
        <f ca="1">IFERROR(__xludf.DUMMYFUNCTION("IF(ISFORMULA(AH12),IF(ISFORMULA(AH10),IF(ISFORMULA(AH11),"""",INDEX(FILTER(SECTION_PLAY_FRAMES,{FALSE,FALSE,TRUE,FALSE}),MATCH(AH11,FILTER(SECTION_PLAY_FRAMES,{TRUE,FALSE,FALSE,FALSE}),0))),INDEX(FILTER(SECTION_PLAY_FRAMES,{FALSE,FALSE,TRUE,FALSE}),MATCH("&amp;"AH10,FILTER(SECTION_PLAY_FRAMES,{FALSE,TRUE,FALSE,FALSE}),0))),INDEX(FILTER(SECTION_PLAY_FRAMES,{TRUE,FALSE,FALSE,FALSE}),MATCH(AH12,FILTER(SECTION_PLAY_FRAMES,{FALSE,TRUE,FALSE,FALSE}),0)))"),1.21)</f>
        <v>1.21</v>
      </c>
      <c r="AI13" s="97"/>
    </row>
    <row r="15" spans="1:35" x14ac:dyDescent="0.25">
      <c r="A15" s="98" t="s">
        <v>596</v>
      </c>
      <c r="B15" s="99"/>
      <c r="C15" s="99"/>
      <c r="D15" s="99"/>
      <c r="S15" s="98" t="s">
        <v>597</v>
      </c>
      <c r="T15" s="99"/>
      <c r="U15" s="99"/>
      <c r="V15" s="99"/>
    </row>
    <row r="16" spans="1:35" x14ac:dyDescent="0.25">
      <c r="A16" s="102">
        <v>1</v>
      </c>
      <c r="B16" s="104" t="s">
        <v>12</v>
      </c>
      <c r="C16" s="105">
        <v>3</v>
      </c>
      <c r="D16" s="106" t="s">
        <v>11</v>
      </c>
      <c r="E16" s="107">
        <f ca="1">G17 + F16</f>
        <v>50.412499999999994</v>
      </c>
      <c r="F16" s="108">
        <v>9</v>
      </c>
      <c r="G16" s="41"/>
      <c r="H16" s="116" t="s">
        <v>594</v>
      </c>
      <c r="I16" s="117"/>
      <c r="J16" s="42" t="s">
        <v>545</v>
      </c>
      <c r="K16" s="43">
        <v>2</v>
      </c>
      <c r="L16" s="42" t="s">
        <v>545</v>
      </c>
      <c r="M16" s="43">
        <v>5</v>
      </c>
      <c r="N16" s="42" t="s">
        <v>545</v>
      </c>
      <c r="O16" s="43">
        <v>5</v>
      </c>
      <c r="P16" s="42" t="s">
        <v>550</v>
      </c>
      <c r="Q16" s="44">
        <v>1</v>
      </c>
      <c r="S16" s="102">
        <v>1</v>
      </c>
      <c r="T16" s="104" t="s">
        <v>12</v>
      </c>
      <c r="U16" s="105">
        <v>4</v>
      </c>
      <c r="V16" s="106" t="s">
        <v>14</v>
      </c>
      <c r="W16" s="107">
        <f ca="1">Y17 + X16</f>
        <v>50.150000000000006</v>
      </c>
      <c r="X16" s="108">
        <v>9</v>
      </c>
      <c r="Y16" s="41"/>
      <c r="Z16" s="116" t="s">
        <v>594</v>
      </c>
      <c r="AA16" s="117"/>
      <c r="AB16" s="42" t="s">
        <v>545</v>
      </c>
      <c r="AC16" s="43">
        <v>9</v>
      </c>
      <c r="AD16" s="42" t="s">
        <v>555</v>
      </c>
      <c r="AE16" s="43">
        <v>9</v>
      </c>
      <c r="AF16" s="42" t="s">
        <v>545</v>
      </c>
      <c r="AG16" s="43">
        <v>12</v>
      </c>
      <c r="AH16" s="42" t="s">
        <v>550</v>
      </c>
      <c r="AI16" s="44">
        <v>17</v>
      </c>
    </row>
    <row r="17" spans="1:35" ht="15.75" customHeight="1" x14ac:dyDescent="0.3">
      <c r="A17" s="103"/>
      <c r="B17" s="99"/>
      <c r="C17" s="99"/>
      <c r="D17" s="99"/>
      <c r="E17" s="99"/>
      <c r="F17" s="99"/>
      <c r="G17" s="45">
        <f ca="1">SUM(H17:Q17) * 1.25</f>
        <v>41.412499999999994</v>
      </c>
      <c r="H17" s="118"/>
      <c r="I17" s="119"/>
      <c r="J17" s="113">
        <f ca="1">IFERROR(__xludf.DUMMYFUNCTION("IF(ISFORMULA(J16),IF(ISFORMULA(J24),IF(ISFORMULA(J25),"""",INDEX(FILTER(SECTION_PLAY_FRAMES,{FALSE,FALSE,TRUE,FALSE}),MATCH(J25,FILTER(SECTION_PLAY_FRAMES,{TRUE,FALSE,FALSE,FALSE}),0))),INDEX(FILTER(SECTION_PLAY_FRAMES,{FALSE,FALSE,TRUE,FALSE}),MATCH(J24,"&amp;"FILTER(SECTION_PLAY_FRAMES,{FALSE,TRUE,FALSE,FALSE}),0))),INDEX(FILTER(SECTION_PLAY_FRAMES,{TRUE,FALSE,FALSE,FALSE}),MATCH(J16,FILTER(SECTION_PLAY_FRAMES,{FALSE,TRUE,FALSE,FALSE}),0)))"),8.31)</f>
        <v>8.31</v>
      </c>
      <c r="K17" s="111"/>
      <c r="L17" s="113">
        <f ca="1">IFERROR(__xludf.DUMMYFUNCTION("IF(ISFORMULA(L16),IF(ISFORMULA(L22),IF(ISFORMULA(L23),"""",INDEX(FILTER(SECTION_PLAY_FRAMES,{FALSE,FALSE,TRUE,FALSE}),MATCH(L23,FILTER(SECTION_PLAY_FRAMES,{TRUE,FALSE,FALSE,FALSE}),0))),INDEX(FILTER(SECTION_PLAY_FRAMES,{FALSE,FALSE,TRUE,FALSE}),MATCH(L22,"&amp;"FILTER(SECTION_PLAY_FRAMES,{FALSE,TRUE,FALSE,FALSE}),0))),INDEX(FILTER(SECTION_PLAY_FRAMES,{TRUE,FALSE,FALSE,FALSE}),MATCH(L16,FILTER(SECTION_PLAY_FRAMES,{FALSE,TRUE,FALSE,FALSE}),0)))"),8.31)</f>
        <v>8.31</v>
      </c>
      <c r="M17" s="111"/>
      <c r="N17" s="113">
        <f ca="1">IFERROR(__xludf.DUMMYFUNCTION("IF(ISFORMULA(N16),IF(ISFORMULA(N20),IF(ISFORMULA(N21),"""",INDEX(FILTER(SECTION_PLAY_FRAMES,{FALSE,FALSE,TRUE,FALSE}),MATCH(N21,FILTER(SECTION_PLAY_FRAMES,{TRUE,FALSE,FALSE,FALSE}),0))),INDEX(FILTER(SECTION_PLAY_FRAMES,{FALSE,FALSE,TRUE,FALSE}),MATCH(N20,"&amp;"FILTER(SECTION_PLAY_FRAMES,{FALSE,TRUE,FALSE,FALSE}),0))),INDEX(FILTER(SECTION_PLAY_FRAMES,{TRUE,FALSE,FALSE,FALSE}),MATCH(N16,FILTER(SECTION_PLAY_FRAMES,{FALSE,TRUE,FALSE,FALSE}),0)))"),8.31)</f>
        <v>8.31</v>
      </c>
      <c r="O17" s="111"/>
      <c r="P17" s="113">
        <f ca="1">IFERROR(__xludf.DUMMYFUNCTION("IF(ISFORMULA(P16),IF(ISFORMULA(P18),IF(ISFORMULA(P19),"""",INDEX(FILTER(SECTION_PLAY_FRAMES,{FALSE,FALSE,TRUE,FALSE}),MATCH(P19,FILTER(SECTION_PLAY_FRAMES,{TRUE,FALSE,FALSE,FALSE}),0))),INDEX(FILTER(SECTION_PLAY_FRAMES,{FALSE,FALSE,TRUE,FALSE}),MATCH(P18,"&amp;"FILTER(SECTION_PLAY_FRAMES,{FALSE,TRUE,FALSE,FALSE}),0))),INDEX(FILTER(SECTION_PLAY_FRAMES,{TRUE,FALSE,FALSE,FALSE}),MATCH(P16,FILTER(SECTION_PLAY_FRAMES,{FALSE,TRUE,FALSE,FALSE}),0)))"),8.2)</f>
        <v>8.1999999999999993</v>
      </c>
      <c r="Q17" s="114"/>
      <c r="S17" s="103"/>
      <c r="T17" s="99"/>
      <c r="U17" s="99"/>
      <c r="V17" s="99"/>
      <c r="W17" s="99"/>
      <c r="X17" s="99"/>
      <c r="Y17" s="45">
        <f ca="1">SUM(Z17:AI17) * 1.25</f>
        <v>41.150000000000006</v>
      </c>
      <c r="Z17" s="118"/>
      <c r="AA17" s="119"/>
      <c r="AB17" s="113">
        <f ca="1">IFERROR(__xludf.DUMMYFUNCTION("IF(ISFORMULA(AB16),IF(ISFORMULA(AB24),IF(ISFORMULA(AB25),"""",INDEX(FILTER(SECTION_PLAY_FRAMES,{FALSE,FALSE,TRUE,FALSE}),MATCH(AB25,FILTER(SECTION_PLAY_FRAMES,{TRUE,FALSE,FALSE,FALSE}),0))),INDEX(FILTER(SECTION_PLAY_FRAMES,{FALSE,FALSE,TRUE,FALSE}),MATCH("&amp;"AB24,FILTER(SECTION_PLAY_FRAMES,{FALSE,TRUE,FALSE,FALSE}),0))),INDEX(FILTER(SECTION_PLAY_FRAMES,{TRUE,FALSE,FALSE,FALSE}),MATCH(AB16,FILTER(SECTION_PLAY_FRAMES,{FALSE,TRUE,FALSE,FALSE}),0)))"),8.31)</f>
        <v>8.31</v>
      </c>
      <c r="AC17" s="111"/>
      <c r="AD17" s="113">
        <f ca="1">IFERROR(__xludf.DUMMYFUNCTION("IF(ISFORMULA(AD16),IF(ISFORMULA(AD22),IF(ISFORMULA(AD23),"""",INDEX(FILTER(SECTION_PLAY_FRAMES,{FALSE,FALSE,TRUE,FALSE}),MATCH(AD23,FILTER(SECTION_PLAY_FRAMES,{TRUE,FALSE,FALSE,FALSE}),0))),INDEX(FILTER(SECTION_PLAY_FRAMES,{FALSE,FALSE,TRUE,FALSE}),MATCH("&amp;"AD22,FILTER(SECTION_PLAY_FRAMES,{FALSE,TRUE,FALSE,FALSE}),0))),INDEX(FILTER(SECTION_PLAY_FRAMES,{TRUE,FALSE,FALSE,FALSE}),MATCH(AD16,FILTER(SECTION_PLAY_FRAMES,{FALSE,TRUE,FALSE,FALSE}),0)))"),8.1)</f>
        <v>8.1</v>
      </c>
      <c r="AE17" s="111"/>
      <c r="AF17" s="113">
        <f ca="1">IFERROR(__xludf.DUMMYFUNCTION("IF(ISFORMULA(AF16),IF(ISFORMULA(AF20),IF(ISFORMULA(AF21),"""",INDEX(FILTER(SECTION_PLAY_FRAMES,{FALSE,FALSE,TRUE,FALSE}),MATCH(AF21,FILTER(SECTION_PLAY_FRAMES,{TRUE,FALSE,FALSE,FALSE}),0))),INDEX(FILTER(SECTION_PLAY_FRAMES,{FALSE,FALSE,TRUE,FALSE}),MATCH("&amp;"AF20,FILTER(SECTION_PLAY_FRAMES,{FALSE,TRUE,FALSE,FALSE}),0))),INDEX(FILTER(SECTION_PLAY_FRAMES,{TRUE,FALSE,FALSE,FALSE}),MATCH(AF16,FILTER(SECTION_PLAY_FRAMES,{FALSE,TRUE,FALSE,FALSE}),0)))"),8.31)</f>
        <v>8.31</v>
      </c>
      <c r="AG17" s="111"/>
      <c r="AH17" s="113">
        <f ca="1">IFERROR(__xludf.DUMMYFUNCTION("IF(ISFORMULA(AH16),IF(ISFORMULA(AH18),IF(ISFORMULA(AH19),"""",INDEX(FILTER(SECTION_PLAY_FRAMES,{FALSE,FALSE,TRUE,FALSE}),MATCH(AH19,FILTER(SECTION_PLAY_FRAMES,{TRUE,FALSE,FALSE,FALSE}),0))),INDEX(FILTER(SECTION_PLAY_FRAMES,{FALSE,FALSE,TRUE,FALSE}),MATCH("&amp;"AH18,FILTER(SECTION_PLAY_FRAMES,{FALSE,TRUE,FALSE,FALSE}),0))),INDEX(FILTER(SECTION_PLAY_FRAMES,{TRUE,FALSE,FALSE,FALSE}),MATCH(AH16,FILTER(SECTION_PLAY_FRAMES,{FALSE,TRUE,FALSE,FALSE}),0)))"),8.2)</f>
        <v>8.1999999999999993</v>
      </c>
      <c r="AI17" s="114"/>
    </row>
    <row r="18" spans="1:35" x14ac:dyDescent="0.25">
      <c r="A18" s="100">
        <v>2</v>
      </c>
      <c r="B18" s="89" t="s">
        <v>17</v>
      </c>
      <c r="C18" s="91">
        <v>34</v>
      </c>
      <c r="D18" s="92" t="s">
        <v>89</v>
      </c>
      <c r="E18" s="93">
        <f ca="1">G19 + F18</f>
        <v>14.662500000000001</v>
      </c>
      <c r="F18" s="109"/>
      <c r="G18" s="45"/>
      <c r="H18" s="46" t="s">
        <v>555</v>
      </c>
      <c r="I18" s="47">
        <v>5</v>
      </c>
      <c r="J18" s="48" t="s">
        <v>551</v>
      </c>
      <c r="K18" s="49">
        <v>6</v>
      </c>
      <c r="L18" s="122" t="s">
        <v>594</v>
      </c>
      <c r="M18" s="88"/>
      <c r="N18" s="46" t="s">
        <v>551</v>
      </c>
      <c r="O18" s="47">
        <v>3</v>
      </c>
      <c r="P18" s="50" t="str">
        <f ca="1">IFERROR(__xludf.DUMMYFUNCTION("IF(ISFORMULA(P19),IF(ISFORMULA(P16),IF(ISFORMULA(P17),"""",INDEX(FILTER(SECTION_PLAY_FRAMES,{FALSE,FALSE,FALSE,TRUE}),MATCH(P17,FILTER(SECTION_PLAY_FRAMES,{TRUE,FALSE,FALSE,FALSE}),0))),INDEX(FILTER(SECTION_PLAY_FRAMES,{FALSE,FALSE,FALSE,TRUE}),MATCH(P16,"&amp;"FILTER(SECTION_PLAY_FRAMES,{FALSE,TRUE,FALSE,FALSE}),0))),VLOOKUP(P19,SECTION_PLAY_FRAMES,2,false))"),"1-3")</f>
        <v>1-3</v>
      </c>
      <c r="Q18" s="51">
        <v>1</v>
      </c>
      <c r="S18" s="100">
        <v>2</v>
      </c>
      <c r="T18" s="89" t="s">
        <v>8</v>
      </c>
      <c r="U18" s="91">
        <v>36</v>
      </c>
      <c r="V18" s="92" t="s">
        <v>95</v>
      </c>
      <c r="W18" s="93">
        <f ca="1">Y19 + X18</f>
        <v>39.274999999999999</v>
      </c>
      <c r="X18" s="109">
        <v>7</v>
      </c>
      <c r="Y18" s="45"/>
      <c r="Z18" s="46" t="s">
        <v>545</v>
      </c>
      <c r="AA18" s="47">
        <v>7</v>
      </c>
      <c r="AB18" s="48" t="s">
        <v>555</v>
      </c>
      <c r="AC18" s="49">
        <v>1</v>
      </c>
      <c r="AD18" s="122" t="s">
        <v>594</v>
      </c>
      <c r="AE18" s="88"/>
      <c r="AF18" s="46" t="s">
        <v>550</v>
      </c>
      <c r="AG18" s="47">
        <v>19</v>
      </c>
      <c r="AH18" s="50" t="str">
        <f ca="1">IFERROR(__xludf.DUMMYFUNCTION("IF(ISFORMULA(AH19),IF(ISFORMULA(AH16),IF(ISFORMULA(AH17),"""",INDEX(FILTER(SECTION_PLAY_FRAMES,{FALSE,FALSE,FALSE,TRUE}),MATCH(AH17,FILTER(SECTION_PLAY_FRAMES,{TRUE,FALSE,FALSE,FALSE}),0))),INDEX(FILTER(SECTION_PLAY_FRAMES,{FALSE,FALSE,FALSE,TRUE}),MATCH("&amp;"AH16,FILTER(SECTION_PLAY_FRAMES,{FALSE,TRUE,FALSE,FALSE}),0))),VLOOKUP(AH19,SECTION_PLAY_FRAMES,2,false))"),"1-3")</f>
        <v>1-3</v>
      </c>
      <c r="AI18" s="51">
        <v>17</v>
      </c>
    </row>
    <row r="19" spans="1:35" ht="15.75" customHeight="1" x14ac:dyDescent="0.3">
      <c r="A19" s="103"/>
      <c r="B19" s="99"/>
      <c r="C19" s="99"/>
      <c r="D19" s="99"/>
      <c r="E19" s="99"/>
      <c r="F19" s="99"/>
      <c r="G19" s="45">
        <f ca="1">SUM(H19:Q19) * 1.25</f>
        <v>14.662500000000001</v>
      </c>
      <c r="H19" s="112">
        <f ca="1">IFERROR(__xludf.DUMMYFUNCTION("IF(ISFORMULA(H18),IF(ISFORMULA(H24),IF(ISFORMULA(H25),"""",INDEX(FILTER(SECTION_PLAY_FRAMES,{FALSE,FALSE,TRUE,FALSE}),MATCH(H25,FILTER(SECTION_PLAY_FRAMES,{TRUE,FALSE,FALSE,FALSE}),0))),INDEX(FILTER(SECTION_PLAY_FRAMES,{FALSE,FALSE,TRUE,FALSE}),MATCH(H24,"&amp;"FILTER(SECTION_PLAY_FRAMES,{FALSE,TRUE,FALSE,FALSE}),0))),INDEX(FILTER(SECTION_PLAY_FRAMES,{TRUE,FALSE,FALSE,FALSE}),MATCH(H18,FILTER(SECTION_PLAY_FRAMES,{FALSE,TRUE,FALSE,FALSE}),0)))"),8.1)</f>
        <v>8.1</v>
      </c>
      <c r="I19" s="111"/>
      <c r="J19" s="110">
        <f ca="1">IFERROR(__xludf.DUMMYFUNCTION("IF(ISFORMULA(J18),IF(ISFORMULA(J20),IF(ISFORMULA(J21),"""",INDEX(FILTER(SECTION_PLAY_FRAMES,{FALSE,FALSE,TRUE,FALSE}),MATCH(J21,FILTER(SECTION_PLAY_FRAMES,{TRUE,FALSE,FALSE,FALSE}),0))),INDEX(FILTER(SECTION_PLAY_FRAMES,{FALSE,FALSE,TRUE,FALSE}),MATCH(J20,"&amp;"FILTER(SECTION_PLAY_FRAMES,{FALSE,TRUE,FALSE,FALSE}),0))),INDEX(FILTER(SECTION_PLAY_FRAMES,{TRUE,FALSE,FALSE,FALSE}),MATCH(J18,FILTER(SECTION_PLAY_FRAMES,{FALSE,TRUE,FALSE,FALSE}),0)))"),1.21)</f>
        <v>1.21</v>
      </c>
      <c r="K19" s="111"/>
      <c r="L19" s="118"/>
      <c r="M19" s="119"/>
      <c r="N19" s="112">
        <f ca="1">IFERROR(__xludf.DUMMYFUNCTION("IF(ISFORMULA(N18),IF(ISFORMULA(N22),IF(ISFORMULA(N23),"""",INDEX(FILTER(SECTION_PLAY_FRAMES,{FALSE,FALSE,TRUE,FALSE}),MATCH(N23,FILTER(SECTION_PLAY_FRAMES,{TRUE,FALSE,FALSE,FALSE}),0))),INDEX(FILTER(SECTION_PLAY_FRAMES,{FALSE,FALSE,TRUE,FALSE}),MATCH(N22,"&amp;"FILTER(SECTION_PLAY_FRAMES,{FALSE,TRUE,FALSE,FALSE}),0))),INDEX(FILTER(SECTION_PLAY_FRAMES,{TRUE,FALSE,FALSE,FALSE}),MATCH(N18,FILTER(SECTION_PLAY_FRAMES,{FALSE,TRUE,FALSE,FALSE}),0)))"),1.21)</f>
        <v>1.21</v>
      </c>
      <c r="O19" s="111"/>
      <c r="P19" s="113">
        <f ca="1">IFERROR(__xludf.DUMMYFUNCTION("IF(ISFORMULA(P18),IF(ISFORMULA(P16),IF(ISFORMULA(P17),"""",INDEX(FILTER(SECTION_PLAY_FRAMES,{FALSE,FALSE,TRUE,FALSE}),MATCH(P17,FILTER(SECTION_PLAY_FRAMES,{TRUE,FALSE,FALSE,FALSE}),0))),INDEX(FILTER(SECTION_PLAY_FRAMES,{FALSE,FALSE,TRUE,FALSE}),MATCH(P16,"&amp;"FILTER(SECTION_PLAY_FRAMES,{FALSE,TRUE,FALSE,FALSE}),0))),INDEX(FILTER(SECTION_PLAY_FRAMES,{TRUE,FALSE,FALSE,FALSE}),MATCH(P18,FILTER(SECTION_PLAY_FRAMES,{FALSE,TRUE,FALSE,FALSE}),0)))"),1.21)</f>
        <v>1.21</v>
      </c>
      <c r="Q19" s="114"/>
      <c r="S19" s="103"/>
      <c r="T19" s="99"/>
      <c r="U19" s="99"/>
      <c r="V19" s="99"/>
      <c r="W19" s="99"/>
      <c r="X19" s="99"/>
      <c r="Y19" s="45">
        <f ca="1">SUM(Z19:AI19) * 1.25</f>
        <v>32.274999999999999</v>
      </c>
      <c r="Z19" s="112">
        <f ca="1">IFERROR(__xludf.DUMMYFUNCTION("IF(ISFORMULA(Z18),IF(ISFORMULA(Z24),IF(ISFORMULA(Z25),"""",INDEX(FILTER(SECTION_PLAY_FRAMES,{FALSE,FALSE,TRUE,FALSE}),MATCH(Z25,FILTER(SECTION_PLAY_FRAMES,{TRUE,FALSE,FALSE,FALSE}),0))),INDEX(FILTER(SECTION_PLAY_FRAMES,{FALSE,FALSE,TRUE,FALSE}),MATCH(Z24,"&amp;"FILTER(SECTION_PLAY_FRAMES,{FALSE,TRUE,FALSE,FALSE}),0))),INDEX(FILTER(SECTION_PLAY_FRAMES,{TRUE,FALSE,FALSE,FALSE}),MATCH(Z18,FILTER(SECTION_PLAY_FRAMES,{FALSE,TRUE,FALSE,FALSE}),0)))"),8.31)</f>
        <v>8.31</v>
      </c>
      <c r="AA19" s="111"/>
      <c r="AB19" s="110">
        <f ca="1">IFERROR(__xludf.DUMMYFUNCTION("IF(ISFORMULA(AB18),IF(ISFORMULA(AB20),IF(ISFORMULA(AB21),"""",INDEX(FILTER(SECTION_PLAY_FRAMES,{FALSE,FALSE,TRUE,FALSE}),MATCH(AB21,FILTER(SECTION_PLAY_FRAMES,{TRUE,FALSE,FALSE,FALSE}),0))),INDEX(FILTER(SECTION_PLAY_FRAMES,{FALSE,FALSE,TRUE,FALSE}),MATCH("&amp;"AB20,FILTER(SECTION_PLAY_FRAMES,{FALSE,TRUE,FALSE,FALSE}),0))),INDEX(FILTER(SECTION_PLAY_FRAMES,{TRUE,FALSE,FALSE,FALSE}),MATCH(AB18,FILTER(SECTION_PLAY_FRAMES,{FALSE,TRUE,FALSE,FALSE}),0)))"),8.1)</f>
        <v>8.1</v>
      </c>
      <c r="AC19" s="111"/>
      <c r="AD19" s="118"/>
      <c r="AE19" s="119"/>
      <c r="AF19" s="112">
        <f ca="1">IFERROR(__xludf.DUMMYFUNCTION("IF(ISFORMULA(AF18),IF(ISFORMULA(AF22),IF(ISFORMULA(AF23),"""",INDEX(FILTER(SECTION_PLAY_FRAMES,{FALSE,FALSE,TRUE,FALSE}),MATCH(AF23,FILTER(SECTION_PLAY_FRAMES,{TRUE,FALSE,FALSE,FALSE}),0))),INDEX(FILTER(SECTION_PLAY_FRAMES,{FALSE,FALSE,TRUE,FALSE}),MATCH("&amp;"AF22,FILTER(SECTION_PLAY_FRAMES,{FALSE,TRUE,FALSE,FALSE}),0))),INDEX(FILTER(SECTION_PLAY_FRAMES,{TRUE,FALSE,FALSE,FALSE}),MATCH(AF18,FILTER(SECTION_PLAY_FRAMES,{FALSE,TRUE,FALSE,FALSE}),0)))"),8.2)</f>
        <v>8.1999999999999993</v>
      </c>
      <c r="AG19" s="111"/>
      <c r="AH19" s="113">
        <f ca="1">IFERROR(__xludf.DUMMYFUNCTION("IF(ISFORMULA(AH18),IF(ISFORMULA(AH16),IF(ISFORMULA(AH17),"""",INDEX(FILTER(SECTION_PLAY_FRAMES,{FALSE,FALSE,TRUE,FALSE}),MATCH(AH17,FILTER(SECTION_PLAY_FRAMES,{TRUE,FALSE,FALSE,FALSE}),0))),INDEX(FILTER(SECTION_PLAY_FRAMES,{FALSE,FALSE,TRUE,FALSE}),MATCH("&amp;"AH16,FILTER(SECTION_PLAY_FRAMES,{FALSE,TRUE,FALSE,FALSE}),0))),INDEX(FILTER(SECTION_PLAY_FRAMES,{TRUE,FALSE,FALSE,FALSE}),MATCH(AH18,FILTER(SECTION_PLAY_FRAMES,{FALSE,TRUE,FALSE,FALSE}),0)))"),1.21)</f>
        <v>1.21</v>
      </c>
      <c r="AI19" s="114"/>
    </row>
    <row r="20" spans="1:35" x14ac:dyDescent="0.25">
      <c r="A20" s="100">
        <v>3</v>
      </c>
      <c r="B20" s="89" t="s">
        <v>8</v>
      </c>
      <c r="C20" s="91">
        <v>39</v>
      </c>
      <c r="D20" s="92" t="s">
        <v>100</v>
      </c>
      <c r="E20" s="93">
        <f ca="1">G21 + F20</f>
        <v>29.012499999999999</v>
      </c>
      <c r="F20" s="109">
        <v>7</v>
      </c>
      <c r="G20" s="45"/>
      <c r="H20" s="48" t="s">
        <v>550</v>
      </c>
      <c r="I20" s="49">
        <v>6</v>
      </c>
      <c r="J20" s="48" t="str">
        <f ca="1">IFERROR(__xludf.DUMMYFUNCTION("IF(ISFORMULA(J21),IF(ISFORMULA(J18),IF(ISFORMULA(J19),"""",INDEX(FILTER(SECTION_PLAY_FRAMES,{FALSE,FALSE,FALSE,TRUE}),MATCH(J19,FILTER(SECTION_PLAY_FRAMES,{TRUE,FALSE,FALSE,FALSE}),0))),INDEX(FILTER(SECTION_PLAY_FRAMES,{FALSE,FALSE,FALSE,TRUE}),MATCH(J18,"&amp;"FILTER(SECTION_PLAY_FRAMES,{FALSE,TRUE,FALSE,FALSE}),0))),VLOOKUP(J21,SECTION_PLAY_FRAMES,2,false))"),"3-1")</f>
        <v>3-1</v>
      </c>
      <c r="K20" s="49">
        <v>6</v>
      </c>
      <c r="L20" s="46" t="s">
        <v>551</v>
      </c>
      <c r="M20" s="47">
        <v>14</v>
      </c>
      <c r="N20" s="50" t="str">
        <f ca="1">IFERROR(__xludf.DUMMYFUNCTION("IF(ISFORMULA(N21),IF(ISFORMULA(N16),IF(ISFORMULA(N17),"""",INDEX(FILTER(SECTION_PLAY_FRAMES,{FALSE,FALSE,FALSE,TRUE}),MATCH(N17,FILTER(SECTION_PLAY_FRAMES,{TRUE,FALSE,FALSE,FALSE}),0))),INDEX(FILTER(SECTION_PLAY_FRAMES,{FALSE,FALSE,FALSE,TRUE}),MATCH(N16,"&amp;"FILTER(SECTION_PLAY_FRAMES,{FALSE,TRUE,FALSE,FALSE}),0))),VLOOKUP(N21,SECTION_PLAY_FRAMES,2,false))"),"0-3")</f>
        <v>0-3</v>
      </c>
      <c r="O20" s="52">
        <v>5</v>
      </c>
      <c r="P20" s="120" t="s">
        <v>594</v>
      </c>
      <c r="Q20" s="125"/>
      <c r="S20" s="100">
        <v>3</v>
      </c>
      <c r="T20" s="89" t="s">
        <v>20</v>
      </c>
      <c r="U20" s="91">
        <v>42</v>
      </c>
      <c r="V20" s="92" t="s">
        <v>124</v>
      </c>
      <c r="W20" s="93">
        <f ca="1">Y21 + X20</f>
        <v>14.887499999999999</v>
      </c>
      <c r="X20" s="109"/>
      <c r="Y20" s="45"/>
      <c r="Z20" s="48" t="s">
        <v>551</v>
      </c>
      <c r="AA20" s="49">
        <v>8</v>
      </c>
      <c r="AB20" s="48" t="str">
        <f ca="1">IFERROR(__xludf.DUMMYFUNCTION("IF(ISFORMULA(AB21),IF(ISFORMULA(AB18),IF(ISFORMULA(AB19),"""",INDEX(FILTER(SECTION_PLAY_FRAMES,{FALSE,FALSE,FALSE,TRUE}),MATCH(AB19,FILTER(SECTION_PLAY_FRAMES,{TRUE,FALSE,FALSE,FALSE}),0))),INDEX(FILTER(SECTION_PLAY_FRAMES,{FALSE,FALSE,FALSE,TRUE}),MATCH("&amp;"AB18,FILTER(SECTION_PLAY_FRAMES,{FALSE,TRUE,FALSE,FALSE}),0))),VLOOKUP(AB21,SECTION_PLAY_FRAMES,2,false))"),"2-3")</f>
        <v>2-3</v>
      </c>
      <c r="AC20" s="49">
        <v>1</v>
      </c>
      <c r="AD20" s="46" t="s">
        <v>550</v>
      </c>
      <c r="AE20" s="47">
        <v>12</v>
      </c>
      <c r="AF20" s="50" t="str">
        <f ca="1">IFERROR(__xludf.DUMMYFUNCTION("IF(ISFORMULA(AF21),IF(ISFORMULA(AF16),IF(ISFORMULA(AF17),"""",INDEX(FILTER(SECTION_PLAY_FRAMES,{FALSE,FALSE,FALSE,TRUE}),MATCH(AF17,FILTER(SECTION_PLAY_FRAMES,{TRUE,FALSE,FALSE,FALSE}),0))),INDEX(FILTER(SECTION_PLAY_FRAMES,{FALSE,FALSE,FALSE,TRUE}),MATCH("&amp;"AF16,FILTER(SECTION_PLAY_FRAMES,{FALSE,TRUE,FALSE,FALSE}),0))),VLOOKUP(AF21,SECTION_PLAY_FRAMES,2,false))"),"0-3")</f>
        <v>0-3</v>
      </c>
      <c r="AG20" s="52">
        <v>12</v>
      </c>
      <c r="AH20" s="120" t="s">
        <v>594</v>
      </c>
      <c r="AI20" s="125"/>
    </row>
    <row r="21" spans="1:35" ht="15.75" customHeight="1" x14ac:dyDescent="0.3">
      <c r="A21" s="103"/>
      <c r="B21" s="99"/>
      <c r="C21" s="99"/>
      <c r="D21" s="99"/>
      <c r="E21" s="99"/>
      <c r="F21" s="99"/>
      <c r="G21" s="45">
        <f ca="1">SUM(H21:Q21) * 1.25</f>
        <v>22.012499999999999</v>
      </c>
      <c r="H21" s="110">
        <f ca="1">IFERROR(__xludf.DUMMYFUNCTION("IF(ISFORMULA(H20),IF(ISFORMULA(H22),IF(ISFORMULA(H23),"""",INDEX(FILTER(SECTION_PLAY_FRAMES,{FALSE,FALSE,TRUE,FALSE}),MATCH(H23,FILTER(SECTION_PLAY_FRAMES,{TRUE,FALSE,FALSE,FALSE}),0))),INDEX(FILTER(SECTION_PLAY_FRAMES,{FALSE,FALSE,TRUE,FALSE}),MATCH(H22,"&amp;"FILTER(SECTION_PLAY_FRAMES,{FALSE,TRUE,FALSE,FALSE}),0))),INDEX(FILTER(SECTION_PLAY_FRAMES,{TRUE,FALSE,FALSE,FALSE}),MATCH(H20,FILTER(SECTION_PLAY_FRAMES,{FALSE,TRUE,FALSE,FALSE}),0)))"),8.2)</f>
        <v>8.1999999999999993</v>
      </c>
      <c r="I21" s="111"/>
      <c r="J21" s="110">
        <f ca="1">IFERROR(__xludf.DUMMYFUNCTION("IF(ISFORMULA(J20),IF(ISFORMULA(J18),IF(ISFORMULA(J19),"""",INDEX(FILTER(SECTION_PLAY_FRAMES,{FALSE,FALSE,TRUE,FALSE}),MATCH(J19,FILTER(SECTION_PLAY_FRAMES,{TRUE,FALSE,FALSE,FALSE}),0))),INDEX(FILTER(SECTION_PLAY_FRAMES,{FALSE,FALSE,TRUE,FALSE}),MATCH(J18,"&amp;"FILTER(SECTION_PLAY_FRAMES,{FALSE,TRUE,FALSE,FALSE}),0))),INDEX(FILTER(SECTION_PLAY_FRAMES,{TRUE,FALSE,FALSE,FALSE}),MATCH(J20,FILTER(SECTION_PLAY_FRAMES,{FALSE,TRUE,FALSE,FALSE}),0)))"),8.2)</f>
        <v>8.1999999999999993</v>
      </c>
      <c r="K21" s="111"/>
      <c r="L21" s="112">
        <f ca="1">IFERROR(__xludf.DUMMYFUNCTION("IF(ISFORMULA(L20),IF(ISFORMULA(L24),IF(ISFORMULA(L25),"""",INDEX(FILTER(SECTION_PLAY_FRAMES,{FALSE,FALSE,TRUE,FALSE}),MATCH(L25,FILTER(SECTION_PLAY_FRAMES,{TRUE,FALSE,FALSE,FALSE}),0))),INDEX(FILTER(SECTION_PLAY_FRAMES,{FALSE,FALSE,TRUE,FALSE}),MATCH(L24,"&amp;"FILTER(SECTION_PLAY_FRAMES,{FALSE,TRUE,FALSE,FALSE}),0))),INDEX(FILTER(SECTION_PLAY_FRAMES,{TRUE,FALSE,FALSE,FALSE}),MATCH(L20,FILTER(SECTION_PLAY_FRAMES,{FALSE,TRUE,FALSE,FALSE}),0)))"),1.21)</f>
        <v>1.21</v>
      </c>
      <c r="M21" s="111"/>
      <c r="N21" s="113">
        <f ca="1">IFERROR(__xludf.DUMMYFUNCTION("IF(ISFORMULA(N20),IF(ISFORMULA(N16),IF(ISFORMULA(N17),"""",INDEX(FILTER(SECTION_PLAY_FRAMES,{FALSE,FALSE,TRUE,FALSE}),MATCH(N17,FILTER(SECTION_PLAY_FRAMES,{TRUE,FALSE,FALSE,FALSE}),0))),INDEX(FILTER(SECTION_PLAY_FRAMES,{FALSE,FALSE,TRUE,FALSE}),MATCH(N16,"&amp;"FILTER(SECTION_PLAY_FRAMES,{FALSE,TRUE,FALSE,FALSE}),0))),INDEX(FILTER(SECTION_PLAY_FRAMES,{TRUE,FALSE,FALSE,FALSE}),MATCH(N20,FILTER(SECTION_PLAY_FRAMES,{FALSE,TRUE,FALSE,FALSE}),0)))"),0)</f>
        <v>0</v>
      </c>
      <c r="O21" s="111"/>
      <c r="P21" s="118"/>
      <c r="Q21" s="126"/>
      <c r="S21" s="103"/>
      <c r="T21" s="99"/>
      <c r="U21" s="99"/>
      <c r="V21" s="99"/>
      <c r="W21" s="99"/>
      <c r="X21" s="99"/>
      <c r="Y21" s="45">
        <f ca="1">SUM(Z21:AI21) * 1.25</f>
        <v>14.887499999999999</v>
      </c>
      <c r="Z21" s="110">
        <f ca="1">IFERROR(__xludf.DUMMYFUNCTION("IF(ISFORMULA(Z20),IF(ISFORMULA(Z22),IF(ISFORMULA(Z23),"""",INDEX(FILTER(SECTION_PLAY_FRAMES,{FALSE,FALSE,TRUE,FALSE}),MATCH(Z23,FILTER(SECTION_PLAY_FRAMES,{TRUE,FALSE,FALSE,FALSE}),0))),INDEX(FILTER(SECTION_PLAY_FRAMES,{FALSE,FALSE,TRUE,FALSE}),MATCH(Z22,"&amp;"FILTER(SECTION_PLAY_FRAMES,{FALSE,TRUE,FALSE,FALSE}),0))),INDEX(FILTER(SECTION_PLAY_FRAMES,{TRUE,FALSE,FALSE,FALSE}),MATCH(Z20,FILTER(SECTION_PLAY_FRAMES,{FALSE,TRUE,FALSE,FALSE}),0)))"),1.21)</f>
        <v>1.21</v>
      </c>
      <c r="AA21" s="111"/>
      <c r="AB21" s="110">
        <f ca="1">IFERROR(__xludf.DUMMYFUNCTION("IF(ISFORMULA(AB20),IF(ISFORMULA(AB18),IF(ISFORMULA(AB19),"""",INDEX(FILTER(SECTION_PLAY_FRAMES,{FALSE,FALSE,TRUE,FALSE}),MATCH(AB19,FILTER(SECTION_PLAY_FRAMES,{TRUE,FALSE,FALSE,FALSE}),0))),INDEX(FILTER(SECTION_PLAY_FRAMES,{FALSE,FALSE,TRUE,FALSE}),MATCH("&amp;"AB18,FILTER(SECTION_PLAY_FRAMES,{FALSE,TRUE,FALSE,FALSE}),0))),INDEX(FILTER(SECTION_PLAY_FRAMES,{TRUE,FALSE,FALSE,FALSE}),MATCH(AB20,FILTER(SECTION_PLAY_FRAMES,{FALSE,TRUE,FALSE,FALSE}),0)))"),2.5)</f>
        <v>2.5</v>
      </c>
      <c r="AC21" s="111"/>
      <c r="AD21" s="112">
        <f ca="1">IFERROR(__xludf.DUMMYFUNCTION("IF(ISFORMULA(AD20),IF(ISFORMULA(AD24),IF(ISFORMULA(AD25),"""",INDEX(FILTER(SECTION_PLAY_FRAMES,{FALSE,FALSE,TRUE,FALSE}),MATCH(AD25,FILTER(SECTION_PLAY_FRAMES,{TRUE,FALSE,FALSE,FALSE}),0))),INDEX(FILTER(SECTION_PLAY_FRAMES,{FALSE,FALSE,TRUE,FALSE}),MATCH("&amp;"AD24,FILTER(SECTION_PLAY_FRAMES,{FALSE,TRUE,FALSE,FALSE}),0))),INDEX(FILTER(SECTION_PLAY_FRAMES,{TRUE,FALSE,FALSE,FALSE}),MATCH(AD20,FILTER(SECTION_PLAY_FRAMES,{FALSE,TRUE,FALSE,FALSE}),0)))"),8.2)</f>
        <v>8.1999999999999993</v>
      </c>
      <c r="AE21" s="111"/>
      <c r="AF21" s="113">
        <f ca="1">IFERROR(__xludf.DUMMYFUNCTION("IF(ISFORMULA(AF20),IF(ISFORMULA(AF16),IF(ISFORMULA(AF17),"""",INDEX(FILTER(SECTION_PLAY_FRAMES,{FALSE,FALSE,TRUE,FALSE}),MATCH(AF17,FILTER(SECTION_PLAY_FRAMES,{TRUE,FALSE,FALSE,FALSE}),0))),INDEX(FILTER(SECTION_PLAY_FRAMES,{FALSE,FALSE,TRUE,FALSE}),MATCH("&amp;"AF16,FILTER(SECTION_PLAY_FRAMES,{FALSE,TRUE,FALSE,FALSE}),0))),INDEX(FILTER(SECTION_PLAY_FRAMES,{TRUE,FALSE,FALSE,FALSE}),MATCH(AF20,FILTER(SECTION_PLAY_FRAMES,{FALSE,TRUE,FALSE,FALSE}),0)))"),0)</f>
        <v>0</v>
      </c>
      <c r="AG21" s="111"/>
      <c r="AH21" s="118"/>
      <c r="AI21" s="126"/>
    </row>
    <row r="22" spans="1:35" x14ac:dyDescent="0.25">
      <c r="A22" s="100">
        <v>4</v>
      </c>
      <c r="B22" s="89" t="s">
        <v>45</v>
      </c>
      <c r="C22" s="91">
        <v>70</v>
      </c>
      <c r="D22" s="92" t="s">
        <v>255</v>
      </c>
      <c r="E22" s="93">
        <f ca="1">G23 + F22</f>
        <v>29.15</v>
      </c>
      <c r="F22" s="109">
        <v>7</v>
      </c>
      <c r="G22" s="45"/>
      <c r="H22" s="48" t="str">
        <f ca="1">IFERROR(__xludf.DUMMYFUNCTION("IF(ISFORMULA(H23),IF(ISFORMULA(H20),IF(ISFORMULA(H21),"""",INDEX(FILTER(SECTION_PLAY_FRAMES,{FALSE,FALSE,FALSE,TRUE}),MATCH(H21,FILTER(SECTION_PLAY_FRAMES,{TRUE,FALSE,FALSE,FALSE}),0))),INDEX(FILTER(SECTION_PLAY_FRAMES,{FALSE,FALSE,FALSE,TRUE}),MATCH(H20,"&amp;"FILTER(SECTION_PLAY_FRAMES,{FALSE,TRUE,FALSE,FALSE}),0))),VLOOKUP(H23,SECTION_PLAY_FRAMES,2,false))"),"1-3")</f>
        <v>1-3</v>
      </c>
      <c r="I22" s="49">
        <v>6</v>
      </c>
      <c r="J22" s="120" t="s">
        <v>594</v>
      </c>
      <c r="K22" s="88"/>
      <c r="L22" s="50" t="str">
        <f ca="1">IFERROR(__xludf.DUMMYFUNCTION("IF(ISFORMULA(L23),IF(ISFORMULA(L16),IF(ISFORMULA(L17),"""",INDEX(FILTER(SECTION_PLAY_FRAMES,{FALSE,FALSE,FALSE,TRUE}),MATCH(L17,FILTER(SECTION_PLAY_FRAMES,{TRUE,FALSE,FALSE,FALSE}),0))),INDEX(FILTER(SECTION_PLAY_FRAMES,{FALSE,FALSE,FALSE,TRUE}),MATCH(L16,"&amp;"FILTER(SECTION_PLAY_FRAMES,{FALSE,TRUE,FALSE,FALSE}),0))),VLOOKUP(L23,SECTION_PLAY_FRAMES,2,false))"),"0-3")</f>
        <v>0-3</v>
      </c>
      <c r="M22" s="52">
        <v>5</v>
      </c>
      <c r="N22" s="46" t="str">
        <f ca="1">IFERROR(__xludf.DUMMYFUNCTION("IF(ISFORMULA(N23),IF(ISFORMULA(N18),IF(ISFORMULA(N19),"""",INDEX(FILTER(SECTION_PLAY_FRAMES,{FALSE,FALSE,FALSE,TRUE}),MATCH(N19,FILTER(SECTION_PLAY_FRAMES,{TRUE,FALSE,FALSE,FALSE}),0))),INDEX(FILTER(SECTION_PLAY_FRAMES,{FALSE,FALSE,FALSE,TRUE}),MATCH(N18,"&amp;"FILTER(SECTION_PLAY_FRAMES,{FALSE,TRUE,FALSE,FALSE}),0))),VLOOKUP(N23,SECTION_PLAY_FRAMES,2,false))"),"3-1")</f>
        <v>3-1</v>
      </c>
      <c r="O22" s="47">
        <v>3</v>
      </c>
      <c r="P22" s="48" t="s">
        <v>545</v>
      </c>
      <c r="Q22" s="53">
        <v>6</v>
      </c>
      <c r="S22" s="100">
        <v>4</v>
      </c>
      <c r="T22" s="89" t="s">
        <v>73</v>
      </c>
      <c r="U22" s="91">
        <v>69</v>
      </c>
      <c r="V22" s="92" t="s">
        <v>254</v>
      </c>
      <c r="W22" s="93">
        <f ca="1">Y23 + X22</f>
        <v>23.400000000000002</v>
      </c>
      <c r="X22" s="109">
        <v>7</v>
      </c>
      <c r="Y22" s="45"/>
      <c r="Z22" s="48" t="str">
        <f ca="1">IFERROR(__xludf.DUMMYFUNCTION("IF(ISFORMULA(Z23),IF(ISFORMULA(Z20),IF(ISFORMULA(Z21),"""",INDEX(FILTER(SECTION_PLAY_FRAMES,{FALSE,FALSE,FALSE,TRUE}),MATCH(Z21,FILTER(SECTION_PLAY_FRAMES,{TRUE,FALSE,FALSE,FALSE}),0))),INDEX(FILTER(SECTION_PLAY_FRAMES,{FALSE,FALSE,FALSE,TRUE}),MATCH(Z20,"&amp;"FILTER(SECTION_PLAY_FRAMES,{FALSE,TRUE,FALSE,FALSE}),0))),VLOOKUP(Z23,SECTION_PLAY_FRAMES,2,false))"),"3-1")</f>
        <v>3-1</v>
      </c>
      <c r="AA22" s="49">
        <v>8</v>
      </c>
      <c r="AB22" s="120" t="s">
        <v>594</v>
      </c>
      <c r="AC22" s="88"/>
      <c r="AD22" s="50" t="str">
        <f ca="1">IFERROR(__xludf.DUMMYFUNCTION("IF(ISFORMULA(AD23),IF(ISFORMULA(AD16),IF(ISFORMULA(AD17),"""",INDEX(FILTER(SECTION_PLAY_FRAMES,{FALSE,FALSE,FALSE,TRUE}),MATCH(AD17,FILTER(SECTION_PLAY_FRAMES,{TRUE,FALSE,FALSE,FALSE}),0))),INDEX(FILTER(SECTION_PLAY_FRAMES,{FALSE,FALSE,FALSE,TRUE}),MATCH("&amp;"AD16,FILTER(SECTION_PLAY_FRAMES,{FALSE,TRUE,FALSE,FALSE}),0))),VLOOKUP(AD23,SECTION_PLAY_FRAMES,2,false))"),"2-3")</f>
        <v>2-3</v>
      </c>
      <c r="AE22" s="52">
        <v>9</v>
      </c>
      <c r="AF22" s="46" t="str">
        <f ca="1">IFERROR(__xludf.DUMMYFUNCTION("IF(ISFORMULA(AF23),IF(ISFORMULA(AF18),IF(ISFORMULA(AF19),"""",INDEX(FILTER(SECTION_PLAY_FRAMES,{FALSE,FALSE,FALSE,TRUE}),MATCH(AF19,FILTER(SECTION_PLAY_FRAMES,{TRUE,FALSE,FALSE,FALSE}),0))),INDEX(FILTER(SECTION_PLAY_FRAMES,{FALSE,FALSE,FALSE,TRUE}),MATCH("&amp;"AF18,FILTER(SECTION_PLAY_FRAMES,{FALSE,TRUE,FALSE,FALSE}),0))),VLOOKUP(AF23,SECTION_PLAY_FRAMES,2,false))"),"1-3")</f>
        <v>1-3</v>
      </c>
      <c r="AG22" s="47">
        <v>19</v>
      </c>
      <c r="AH22" s="48" t="s">
        <v>551</v>
      </c>
      <c r="AI22" s="53">
        <v>20</v>
      </c>
    </row>
    <row r="23" spans="1:35" ht="15.75" customHeight="1" x14ac:dyDescent="0.3">
      <c r="A23" s="103"/>
      <c r="B23" s="99"/>
      <c r="C23" s="99"/>
      <c r="D23" s="99"/>
      <c r="E23" s="99"/>
      <c r="F23" s="99"/>
      <c r="G23" s="45">
        <f ca="1">SUM(H23:Q23) * 1.25</f>
        <v>22.15</v>
      </c>
      <c r="H23" s="110">
        <f ca="1">IFERROR(__xludf.DUMMYFUNCTION("IF(ISFORMULA(H22),IF(ISFORMULA(H20),IF(ISFORMULA(H21),"""",INDEX(FILTER(SECTION_PLAY_FRAMES,{FALSE,FALSE,TRUE,FALSE}),MATCH(H21,FILTER(SECTION_PLAY_FRAMES,{TRUE,FALSE,FALSE,FALSE}),0))),INDEX(FILTER(SECTION_PLAY_FRAMES,{FALSE,FALSE,TRUE,FALSE}),MATCH(H20,"&amp;"FILTER(SECTION_PLAY_FRAMES,{FALSE,TRUE,FALSE,FALSE}),0))),INDEX(FILTER(SECTION_PLAY_FRAMES,{TRUE,FALSE,FALSE,FALSE}),MATCH(H22,FILTER(SECTION_PLAY_FRAMES,{FALSE,TRUE,FALSE,FALSE}),0)))"),1.21)</f>
        <v>1.21</v>
      </c>
      <c r="I23" s="111"/>
      <c r="J23" s="118"/>
      <c r="K23" s="119"/>
      <c r="L23" s="113">
        <f ca="1">IFERROR(__xludf.DUMMYFUNCTION("IF(ISFORMULA(L22),IF(ISFORMULA(L16),IF(ISFORMULA(L17),"""",INDEX(FILTER(SECTION_PLAY_FRAMES,{FALSE,FALSE,TRUE,FALSE}),MATCH(L17,FILTER(SECTION_PLAY_FRAMES,{TRUE,FALSE,FALSE,FALSE}),0))),INDEX(FILTER(SECTION_PLAY_FRAMES,{FALSE,FALSE,TRUE,FALSE}),MATCH(L16,"&amp;"FILTER(SECTION_PLAY_FRAMES,{FALSE,TRUE,FALSE,FALSE}),0))),INDEX(FILTER(SECTION_PLAY_FRAMES,{TRUE,FALSE,FALSE,FALSE}),MATCH(L22,FILTER(SECTION_PLAY_FRAMES,{FALSE,TRUE,FALSE,FALSE}),0)))"),0)</f>
        <v>0</v>
      </c>
      <c r="M23" s="111"/>
      <c r="N23" s="112">
        <f ca="1">IFERROR(__xludf.DUMMYFUNCTION("IF(ISFORMULA(N22),IF(ISFORMULA(N18),IF(ISFORMULA(N19),"""",INDEX(FILTER(SECTION_PLAY_FRAMES,{FALSE,FALSE,TRUE,FALSE}),MATCH(N19,FILTER(SECTION_PLAY_FRAMES,{TRUE,FALSE,FALSE,FALSE}),0))),INDEX(FILTER(SECTION_PLAY_FRAMES,{FALSE,FALSE,TRUE,FALSE}),MATCH(N18,"&amp;"FILTER(SECTION_PLAY_FRAMES,{FALSE,TRUE,FALSE,FALSE}),0))),INDEX(FILTER(SECTION_PLAY_FRAMES,{TRUE,FALSE,FALSE,FALSE}),MATCH(N22,FILTER(SECTION_PLAY_FRAMES,{FALSE,TRUE,FALSE,FALSE}),0)))"),8.2)</f>
        <v>8.1999999999999993</v>
      </c>
      <c r="O23" s="111"/>
      <c r="P23" s="110">
        <f ca="1">IFERROR(__xludf.DUMMYFUNCTION("IF(ISFORMULA(P22),IF(ISFORMULA(P24),IF(ISFORMULA(P25),"""",INDEX(FILTER(SECTION_PLAY_FRAMES,{FALSE,FALSE,TRUE,FALSE}),MATCH(P25,FILTER(SECTION_PLAY_FRAMES,{TRUE,FALSE,FALSE,FALSE}),0))),INDEX(FILTER(SECTION_PLAY_FRAMES,{FALSE,FALSE,TRUE,FALSE}),MATCH(P24,"&amp;"FILTER(SECTION_PLAY_FRAMES,{FALSE,TRUE,FALSE,FALSE}),0))),INDEX(FILTER(SECTION_PLAY_FRAMES,{TRUE,FALSE,FALSE,FALSE}),MATCH(P22,FILTER(SECTION_PLAY_FRAMES,{FALSE,TRUE,FALSE,FALSE}),0)))"),8.31)</f>
        <v>8.31</v>
      </c>
      <c r="Q23" s="114"/>
      <c r="S23" s="103"/>
      <c r="T23" s="99"/>
      <c r="U23" s="99"/>
      <c r="V23" s="99"/>
      <c r="W23" s="99"/>
      <c r="X23" s="99"/>
      <c r="Y23" s="45">
        <f ca="1">SUM(Z23:AI23) * 1.25</f>
        <v>16.400000000000002</v>
      </c>
      <c r="Z23" s="110">
        <f ca="1">IFERROR(__xludf.DUMMYFUNCTION("IF(ISFORMULA(Z22),IF(ISFORMULA(Z20),IF(ISFORMULA(Z21),"""",INDEX(FILTER(SECTION_PLAY_FRAMES,{FALSE,FALSE,TRUE,FALSE}),MATCH(Z21,FILTER(SECTION_PLAY_FRAMES,{TRUE,FALSE,FALSE,FALSE}),0))),INDEX(FILTER(SECTION_PLAY_FRAMES,{FALSE,FALSE,TRUE,FALSE}),MATCH(Z20,"&amp;"FILTER(SECTION_PLAY_FRAMES,{FALSE,TRUE,FALSE,FALSE}),0))),INDEX(FILTER(SECTION_PLAY_FRAMES,{TRUE,FALSE,FALSE,FALSE}),MATCH(Z22,FILTER(SECTION_PLAY_FRAMES,{FALSE,TRUE,FALSE,FALSE}),0)))"),8.2)</f>
        <v>8.1999999999999993</v>
      </c>
      <c r="AA23" s="111"/>
      <c r="AB23" s="118"/>
      <c r="AC23" s="119"/>
      <c r="AD23" s="113">
        <f ca="1">IFERROR(__xludf.DUMMYFUNCTION("IF(ISFORMULA(AD22),IF(ISFORMULA(AD16),IF(ISFORMULA(AD17),"""",INDEX(FILTER(SECTION_PLAY_FRAMES,{FALSE,FALSE,TRUE,FALSE}),MATCH(AD17,FILTER(SECTION_PLAY_FRAMES,{TRUE,FALSE,FALSE,FALSE}),0))),INDEX(FILTER(SECTION_PLAY_FRAMES,{FALSE,FALSE,TRUE,FALSE}),MATCH("&amp;"AD16,FILTER(SECTION_PLAY_FRAMES,{FALSE,TRUE,FALSE,FALSE}),0))),INDEX(FILTER(SECTION_PLAY_FRAMES,{TRUE,FALSE,FALSE,FALSE}),MATCH(AD22,FILTER(SECTION_PLAY_FRAMES,{FALSE,TRUE,FALSE,FALSE}),0)))"),2.5)</f>
        <v>2.5</v>
      </c>
      <c r="AE23" s="111"/>
      <c r="AF23" s="112">
        <f ca="1">IFERROR(__xludf.DUMMYFUNCTION("IF(ISFORMULA(AF22),IF(ISFORMULA(AF18),IF(ISFORMULA(AF19),"""",INDEX(FILTER(SECTION_PLAY_FRAMES,{FALSE,FALSE,TRUE,FALSE}),MATCH(AF19,FILTER(SECTION_PLAY_FRAMES,{TRUE,FALSE,FALSE,FALSE}),0))),INDEX(FILTER(SECTION_PLAY_FRAMES,{FALSE,FALSE,TRUE,FALSE}),MATCH("&amp;"AF18,FILTER(SECTION_PLAY_FRAMES,{FALSE,TRUE,FALSE,FALSE}),0))),INDEX(FILTER(SECTION_PLAY_FRAMES,{TRUE,FALSE,FALSE,FALSE}),MATCH(AF22,FILTER(SECTION_PLAY_FRAMES,{FALSE,TRUE,FALSE,FALSE}),0)))"),1.21)</f>
        <v>1.21</v>
      </c>
      <c r="AG23" s="111"/>
      <c r="AH23" s="110">
        <f ca="1">IFERROR(__xludf.DUMMYFUNCTION("IF(ISFORMULA(AH22),IF(ISFORMULA(AH24),IF(ISFORMULA(AH25),"""",INDEX(FILTER(SECTION_PLAY_FRAMES,{FALSE,FALSE,TRUE,FALSE}),MATCH(AH25,FILTER(SECTION_PLAY_FRAMES,{TRUE,FALSE,FALSE,FALSE}),0))),INDEX(FILTER(SECTION_PLAY_FRAMES,{FALSE,FALSE,TRUE,FALSE}),MATCH("&amp;"AH24,FILTER(SECTION_PLAY_FRAMES,{FALSE,TRUE,FALSE,FALSE}),0))),INDEX(FILTER(SECTION_PLAY_FRAMES,{TRUE,FALSE,FALSE,FALSE}),MATCH(AH22,FILTER(SECTION_PLAY_FRAMES,{FALSE,TRUE,FALSE,FALSE}),0)))"),1.21)</f>
        <v>1.21</v>
      </c>
      <c r="AI23" s="114"/>
    </row>
    <row r="24" spans="1:35" x14ac:dyDescent="0.25">
      <c r="A24" s="100">
        <v>5</v>
      </c>
      <c r="B24" s="89" t="s">
        <v>35</v>
      </c>
      <c r="C24" s="91">
        <v>75</v>
      </c>
      <c r="D24" s="92" t="s">
        <v>307</v>
      </c>
      <c r="E24" s="93">
        <f ca="1">G25 + F24</f>
        <v>13.375</v>
      </c>
      <c r="F24" s="109"/>
      <c r="G24" s="45"/>
      <c r="H24" s="46" t="str">
        <f ca="1">IFERROR(__xludf.DUMMYFUNCTION("IF(ISFORMULA(H25),IF(ISFORMULA(H18),IF(ISFORMULA(H19),"""",INDEX(FILTER(SECTION_PLAY_FRAMES,{FALSE,FALSE,FALSE,TRUE}),MATCH(H19,FILTER(SECTION_PLAY_FRAMES,{TRUE,FALSE,FALSE,FALSE}),0))),INDEX(FILTER(SECTION_PLAY_FRAMES,{FALSE,FALSE,FALSE,TRUE}),MATCH(H18,"&amp;"FILTER(SECTION_PLAY_FRAMES,{FALSE,TRUE,FALSE,FALSE}),0))),VLOOKUP(H25,SECTION_PLAY_FRAMES,2,false))"),"2-3")</f>
        <v>2-3</v>
      </c>
      <c r="I24" s="47">
        <v>5</v>
      </c>
      <c r="J24" s="50" t="str">
        <f ca="1">IFERROR(__xludf.DUMMYFUNCTION("IF(ISFORMULA(J25),IF(ISFORMULA(J16),IF(ISFORMULA(J17),"""",INDEX(FILTER(SECTION_PLAY_FRAMES,{FALSE,FALSE,FALSE,TRUE}),MATCH(J17,FILTER(SECTION_PLAY_FRAMES,{TRUE,FALSE,FALSE,FALSE}),0))),INDEX(FILTER(SECTION_PLAY_FRAMES,{FALSE,FALSE,FALSE,TRUE}),MATCH(J16,"&amp;"FILTER(SECTION_PLAY_FRAMES,{FALSE,TRUE,FALSE,FALSE}),0))),VLOOKUP(J25,SECTION_PLAY_FRAMES,2,false))"),"0-3")</f>
        <v>0-3</v>
      </c>
      <c r="K24" s="52">
        <v>2</v>
      </c>
      <c r="L24" s="46" t="str">
        <f ca="1">IFERROR(__xludf.DUMMYFUNCTION("IF(ISFORMULA(L25),IF(ISFORMULA(L20),IF(ISFORMULA(L21),"""",INDEX(FILTER(SECTION_PLAY_FRAMES,{FALSE,FALSE,FALSE,TRUE}),MATCH(L21,FILTER(SECTION_PLAY_FRAMES,{TRUE,FALSE,FALSE,FALSE}),0))),INDEX(FILTER(SECTION_PLAY_FRAMES,{FALSE,FALSE,FALSE,TRUE}),MATCH(L20,"&amp;"FILTER(SECTION_PLAY_FRAMES,{FALSE,TRUE,FALSE,FALSE}),0))),VLOOKUP(L25,SECTION_PLAY_FRAMES,2,false))"),"3-1")</f>
        <v>3-1</v>
      </c>
      <c r="M24" s="47">
        <v>14</v>
      </c>
      <c r="N24" s="122" t="s">
        <v>594</v>
      </c>
      <c r="O24" s="88"/>
      <c r="P24" s="48" t="str">
        <f ca="1">IFERROR(__xludf.DUMMYFUNCTION("IF(ISFORMULA(P25),IF(ISFORMULA(P22),IF(ISFORMULA(P23),"""",INDEX(FILTER(SECTION_PLAY_FRAMES,{FALSE,FALSE,FALSE,TRUE}),MATCH(P23,FILTER(SECTION_PLAY_FRAMES,{TRUE,FALSE,FALSE,FALSE}),0))),INDEX(FILTER(SECTION_PLAY_FRAMES,{FALSE,FALSE,FALSE,TRUE}),MATCH(P22,"&amp;"FILTER(SECTION_PLAY_FRAMES,{FALSE,TRUE,FALSE,FALSE}),0))),VLOOKUP(P25,SECTION_PLAY_FRAMES,2,false))"),"0-3")</f>
        <v>0-3</v>
      </c>
      <c r="Q24" s="53">
        <v>6</v>
      </c>
      <c r="S24" s="100">
        <v>5</v>
      </c>
      <c r="T24" s="89" t="s">
        <v>17</v>
      </c>
      <c r="U24" s="91">
        <v>76</v>
      </c>
      <c r="V24" s="92" t="s">
        <v>308</v>
      </c>
      <c r="W24" s="93">
        <f ca="1">Y25 + X24</f>
        <v>11.762499999999999</v>
      </c>
      <c r="X24" s="109"/>
      <c r="Y24" s="45"/>
      <c r="Z24" s="46" t="str">
        <f ca="1">IFERROR(__xludf.DUMMYFUNCTION("IF(ISFORMULA(Z25),IF(ISFORMULA(Z18),IF(ISFORMULA(Z19),"""",INDEX(FILTER(SECTION_PLAY_FRAMES,{FALSE,FALSE,FALSE,TRUE}),MATCH(Z19,FILTER(SECTION_PLAY_FRAMES,{TRUE,FALSE,FALSE,FALSE}),0))),INDEX(FILTER(SECTION_PLAY_FRAMES,{FALSE,FALSE,FALSE,TRUE}),MATCH(Z18,"&amp;"FILTER(SECTION_PLAY_FRAMES,{FALSE,TRUE,FALSE,FALSE}),0))),VLOOKUP(Z25,SECTION_PLAY_FRAMES,2,false))"),"0-3")</f>
        <v>0-3</v>
      </c>
      <c r="AA24" s="47">
        <v>7</v>
      </c>
      <c r="AB24" s="50" t="str">
        <f ca="1">IFERROR(__xludf.DUMMYFUNCTION("IF(ISFORMULA(AB25),IF(ISFORMULA(AB16),IF(ISFORMULA(AB17),"""",INDEX(FILTER(SECTION_PLAY_FRAMES,{FALSE,FALSE,FALSE,TRUE}),MATCH(AB17,FILTER(SECTION_PLAY_FRAMES,{TRUE,FALSE,FALSE,FALSE}),0))),INDEX(FILTER(SECTION_PLAY_FRAMES,{FALSE,FALSE,FALSE,TRUE}),MATCH("&amp;"AB16,FILTER(SECTION_PLAY_FRAMES,{FALSE,TRUE,FALSE,FALSE}),0))),VLOOKUP(AB25,SECTION_PLAY_FRAMES,2,false))"),"0-3")</f>
        <v>0-3</v>
      </c>
      <c r="AC24" s="52">
        <v>9</v>
      </c>
      <c r="AD24" s="46" t="str">
        <f ca="1">IFERROR(__xludf.DUMMYFUNCTION("IF(ISFORMULA(AD25),IF(ISFORMULA(AD20),IF(ISFORMULA(AD21),"""",INDEX(FILTER(SECTION_PLAY_FRAMES,{FALSE,FALSE,FALSE,TRUE}),MATCH(AD21,FILTER(SECTION_PLAY_FRAMES,{TRUE,FALSE,FALSE,FALSE}),0))),INDEX(FILTER(SECTION_PLAY_FRAMES,{FALSE,FALSE,FALSE,TRUE}),MATCH("&amp;"AD20,FILTER(SECTION_PLAY_FRAMES,{FALSE,TRUE,FALSE,FALSE}),0))),VLOOKUP(AD25,SECTION_PLAY_FRAMES,2,false))"),"1-3")</f>
        <v>1-3</v>
      </c>
      <c r="AE24" s="47">
        <v>12</v>
      </c>
      <c r="AF24" s="122" t="s">
        <v>594</v>
      </c>
      <c r="AG24" s="88"/>
      <c r="AH24" s="48" t="str">
        <f ca="1">IFERROR(__xludf.DUMMYFUNCTION("IF(ISFORMULA(AH25),IF(ISFORMULA(AH22),IF(ISFORMULA(AH23),"""",INDEX(FILTER(SECTION_PLAY_FRAMES,{FALSE,FALSE,FALSE,TRUE}),MATCH(AH23,FILTER(SECTION_PLAY_FRAMES,{TRUE,FALSE,FALSE,FALSE}),0))),INDEX(FILTER(SECTION_PLAY_FRAMES,{FALSE,FALSE,FALSE,TRUE}),MATCH("&amp;"AH22,FILTER(SECTION_PLAY_FRAMES,{FALSE,TRUE,FALSE,FALSE}),0))),VLOOKUP(AH25,SECTION_PLAY_FRAMES,2,false))"),"3-1")</f>
        <v>3-1</v>
      </c>
      <c r="AI24" s="53">
        <v>20</v>
      </c>
    </row>
    <row r="25" spans="1:35" ht="15.75" customHeight="1" x14ac:dyDescent="0.3">
      <c r="A25" s="101"/>
      <c r="B25" s="90"/>
      <c r="C25" s="90"/>
      <c r="D25" s="90"/>
      <c r="E25" s="90"/>
      <c r="F25" s="90"/>
      <c r="G25" s="54">
        <f ca="1">SUM(H25:Q25) * 1.25</f>
        <v>13.375</v>
      </c>
      <c r="H25" s="96">
        <f ca="1">IFERROR(__xludf.DUMMYFUNCTION("IF(ISFORMULA(H24),IF(ISFORMULA(H18),IF(ISFORMULA(H19),"""",INDEX(FILTER(SECTION_PLAY_FRAMES,{FALSE,FALSE,TRUE,FALSE}),MATCH(H19,FILTER(SECTION_PLAY_FRAMES,{TRUE,FALSE,FALSE,FALSE}),0))),INDEX(FILTER(SECTION_PLAY_FRAMES,{FALSE,FALSE,TRUE,FALSE}),MATCH(H18,"&amp;"FILTER(SECTION_PLAY_FRAMES,{FALSE,TRUE,FALSE,FALSE}),0))),INDEX(FILTER(SECTION_PLAY_FRAMES,{TRUE,FALSE,FALSE,FALSE}),MATCH(H24,FILTER(SECTION_PLAY_FRAMES,{FALSE,TRUE,FALSE,FALSE}),0)))"),2.5)</f>
        <v>2.5</v>
      </c>
      <c r="I25" s="95"/>
      <c r="J25" s="115">
        <f ca="1">IFERROR(__xludf.DUMMYFUNCTION("IF(ISFORMULA(J24),IF(ISFORMULA(J16),IF(ISFORMULA(J17),"""",INDEX(FILTER(SECTION_PLAY_FRAMES,{FALSE,FALSE,TRUE,FALSE}),MATCH(J17,FILTER(SECTION_PLAY_FRAMES,{TRUE,FALSE,FALSE,FALSE}),0))),INDEX(FILTER(SECTION_PLAY_FRAMES,{FALSE,FALSE,TRUE,FALSE}),MATCH(J16,"&amp;"FILTER(SECTION_PLAY_FRAMES,{FALSE,TRUE,FALSE,FALSE}),0))),INDEX(FILTER(SECTION_PLAY_FRAMES,{TRUE,FALSE,FALSE,FALSE}),MATCH(J24,FILTER(SECTION_PLAY_FRAMES,{FALSE,TRUE,FALSE,FALSE}),0)))"),0)</f>
        <v>0</v>
      </c>
      <c r="K25" s="95"/>
      <c r="L25" s="96">
        <f ca="1">IFERROR(__xludf.DUMMYFUNCTION("IF(ISFORMULA(L24),IF(ISFORMULA(L20),IF(ISFORMULA(L21),"""",INDEX(FILTER(SECTION_PLAY_FRAMES,{FALSE,FALSE,TRUE,FALSE}),MATCH(L21,FILTER(SECTION_PLAY_FRAMES,{TRUE,FALSE,FALSE,FALSE}),0))),INDEX(FILTER(SECTION_PLAY_FRAMES,{FALSE,FALSE,TRUE,FALSE}),MATCH(L20,"&amp;"FILTER(SECTION_PLAY_FRAMES,{FALSE,TRUE,FALSE,FALSE}),0))),INDEX(FILTER(SECTION_PLAY_FRAMES,{TRUE,FALSE,FALSE,FALSE}),MATCH(L24,FILTER(SECTION_PLAY_FRAMES,{FALSE,TRUE,FALSE,FALSE}),0)))"),8.2)</f>
        <v>8.1999999999999993</v>
      </c>
      <c r="M25" s="95"/>
      <c r="N25" s="123"/>
      <c r="O25" s="124"/>
      <c r="P25" s="94">
        <f ca="1">IFERROR(__xludf.DUMMYFUNCTION("IF(ISFORMULA(P24),IF(ISFORMULA(P22),IF(ISFORMULA(P23),"""",INDEX(FILTER(SECTION_PLAY_FRAMES,{FALSE,FALSE,TRUE,FALSE}),MATCH(P23,FILTER(SECTION_PLAY_FRAMES,{TRUE,FALSE,FALSE,FALSE}),0))),INDEX(FILTER(SECTION_PLAY_FRAMES,{FALSE,FALSE,TRUE,FALSE}),MATCH(P22,"&amp;"FILTER(SECTION_PLAY_FRAMES,{FALSE,TRUE,FALSE,FALSE}),0))),INDEX(FILTER(SECTION_PLAY_FRAMES,{TRUE,FALSE,FALSE,FALSE}),MATCH(P24,FILTER(SECTION_PLAY_FRAMES,{FALSE,TRUE,FALSE,FALSE}),0)))"),0)</f>
        <v>0</v>
      </c>
      <c r="Q25" s="97"/>
      <c r="S25" s="101"/>
      <c r="T25" s="90"/>
      <c r="U25" s="90"/>
      <c r="V25" s="90"/>
      <c r="W25" s="90"/>
      <c r="X25" s="90"/>
      <c r="Y25" s="54">
        <f ca="1">SUM(Z25:AI25) * 1.25</f>
        <v>11.762499999999999</v>
      </c>
      <c r="Z25" s="96">
        <f ca="1">IFERROR(__xludf.DUMMYFUNCTION("IF(ISFORMULA(Z24),IF(ISFORMULA(Z18),IF(ISFORMULA(Z19),"""",INDEX(FILTER(SECTION_PLAY_FRAMES,{FALSE,FALSE,TRUE,FALSE}),MATCH(Z19,FILTER(SECTION_PLAY_FRAMES,{TRUE,FALSE,FALSE,FALSE}),0))),INDEX(FILTER(SECTION_PLAY_FRAMES,{FALSE,FALSE,TRUE,FALSE}),MATCH(Z18,"&amp;"FILTER(SECTION_PLAY_FRAMES,{FALSE,TRUE,FALSE,FALSE}),0))),INDEX(FILTER(SECTION_PLAY_FRAMES,{TRUE,FALSE,FALSE,FALSE}),MATCH(Z24,FILTER(SECTION_PLAY_FRAMES,{FALSE,TRUE,FALSE,FALSE}),0)))"),0)</f>
        <v>0</v>
      </c>
      <c r="AA25" s="95"/>
      <c r="AB25" s="115">
        <f ca="1">IFERROR(__xludf.DUMMYFUNCTION("IF(ISFORMULA(AB24),IF(ISFORMULA(AB16),IF(ISFORMULA(AB17),"""",INDEX(FILTER(SECTION_PLAY_FRAMES,{FALSE,FALSE,TRUE,FALSE}),MATCH(AB17,FILTER(SECTION_PLAY_FRAMES,{TRUE,FALSE,FALSE,FALSE}),0))),INDEX(FILTER(SECTION_PLAY_FRAMES,{FALSE,FALSE,TRUE,FALSE}),MATCH("&amp;"AB16,FILTER(SECTION_PLAY_FRAMES,{FALSE,TRUE,FALSE,FALSE}),0))),INDEX(FILTER(SECTION_PLAY_FRAMES,{TRUE,FALSE,FALSE,FALSE}),MATCH(AB24,FILTER(SECTION_PLAY_FRAMES,{FALSE,TRUE,FALSE,FALSE}),0)))"),0)</f>
        <v>0</v>
      </c>
      <c r="AC25" s="95"/>
      <c r="AD25" s="96">
        <f ca="1">IFERROR(__xludf.DUMMYFUNCTION("IF(ISFORMULA(AD24),IF(ISFORMULA(AD20),IF(ISFORMULA(AD21),"""",INDEX(FILTER(SECTION_PLAY_FRAMES,{FALSE,FALSE,TRUE,FALSE}),MATCH(AD21,FILTER(SECTION_PLAY_FRAMES,{TRUE,FALSE,FALSE,FALSE}),0))),INDEX(FILTER(SECTION_PLAY_FRAMES,{FALSE,FALSE,TRUE,FALSE}),MATCH("&amp;"AD20,FILTER(SECTION_PLAY_FRAMES,{FALSE,TRUE,FALSE,FALSE}),0))),INDEX(FILTER(SECTION_PLAY_FRAMES,{TRUE,FALSE,FALSE,FALSE}),MATCH(AD24,FILTER(SECTION_PLAY_FRAMES,{FALSE,TRUE,FALSE,FALSE}),0)))"),1.21)</f>
        <v>1.21</v>
      </c>
      <c r="AE25" s="95"/>
      <c r="AF25" s="123"/>
      <c r="AG25" s="124"/>
      <c r="AH25" s="94">
        <f ca="1">IFERROR(__xludf.DUMMYFUNCTION("IF(ISFORMULA(AH24),IF(ISFORMULA(AH22),IF(ISFORMULA(AH23),"""",INDEX(FILTER(SECTION_PLAY_FRAMES,{FALSE,FALSE,TRUE,FALSE}),MATCH(AH23,FILTER(SECTION_PLAY_FRAMES,{TRUE,FALSE,FALSE,FALSE}),0))),INDEX(FILTER(SECTION_PLAY_FRAMES,{FALSE,FALSE,TRUE,FALSE}),MATCH("&amp;"AH22,FILTER(SECTION_PLAY_FRAMES,{FALSE,TRUE,FALSE,FALSE}),0))),INDEX(FILTER(SECTION_PLAY_FRAMES,{TRUE,FALSE,FALSE,FALSE}),MATCH(AH24,FILTER(SECTION_PLAY_FRAMES,{FALSE,TRUE,FALSE,FALSE}),0)))"),8.2)</f>
        <v>8.1999999999999993</v>
      </c>
      <c r="AI25" s="97"/>
    </row>
    <row r="27" spans="1:35" x14ac:dyDescent="0.25">
      <c r="A27" s="98" t="s">
        <v>598</v>
      </c>
      <c r="B27" s="99"/>
      <c r="C27" s="99"/>
      <c r="D27" s="99"/>
      <c r="S27" s="98" t="s">
        <v>599</v>
      </c>
      <c r="T27" s="99"/>
      <c r="U27" s="99"/>
      <c r="V27" s="99"/>
    </row>
    <row r="28" spans="1:35" x14ac:dyDescent="0.25">
      <c r="A28" s="102">
        <v>1</v>
      </c>
      <c r="B28" s="104" t="s">
        <v>45</v>
      </c>
      <c r="C28" s="105">
        <v>5</v>
      </c>
      <c r="D28" s="106" t="s">
        <v>189</v>
      </c>
      <c r="E28" s="107">
        <f ca="1">G29 + F28</f>
        <v>50.230000000000004</v>
      </c>
      <c r="F28" s="108">
        <v>9</v>
      </c>
      <c r="G28" s="41"/>
      <c r="H28" s="42" t="s">
        <v>545</v>
      </c>
      <c r="I28" s="43">
        <v>9</v>
      </c>
      <c r="J28" s="42" t="s">
        <v>550</v>
      </c>
      <c r="K28" s="43">
        <v>20</v>
      </c>
      <c r="L28" s="42" t="s">
        <v>545</v>
      </c>
      <c r="M28" s="43">
        <v>8</v>
      </c>
      <c r="N28" s="42" t="s">
        <v>545</v>
      </c>
      <c r="O28" s="43">
        <v>14</v>
      </c>
      <c r="P28" s="42" t="s">
        <v>555</v>
      </c>
      <c r="Q28" s="44">
        <v>11</v>
      </c>
      <c r="S28" s="102">
        <v>1</v>
      </c>
      <c r="T28" s="104" t="s">
        <v>17</v>
      </c>
      <c r="U28" s="105">
        <v>6</v>
      </c>
      <c r="V28" s="106" t="s">
        <v>16</v>
      </c>
      <c r="W28" s="107">
        <f ca="1">Y29 + X28</f>
        <v>50.230000000000004</v>
      </c>
      <c r="X28" s="108">
        <v>9</v>
      </c>
      <c r="Y28" s="41"/>
      <c r="Z28" s="42" t="s">
        <v>545</v>
      </c>
      <c r="AA28" s="43">
        <v>12</v>
      </c>
      <c r="AB28" s="42" t="s">
        <v>545</v>
      </c>
      <c r="AC28" s="43">
        <v>20</v>
      </c>
      <c r="AD28" s="42" t="s">
        <v>545</v>
      </c>
      <c r="AE28" s="43">
        <v>3</v>
      </c>
      <c r="AF28" s="42" t="s">
        <v>555</v>
      </c>
      <c r="AG28" s="43">
        <v>10</v>
      </c>
      <c r="AH28" s="42" t="s">
        <v>550</v>
      </c>
      <c r="AI28" s="44">
        <v>11</v>
      </c>
    </row>
    <row r="29" spans="1:35" ht="15.75" customHeight="1" x14ac:dyDescent="0.3">
      <c r="A29" s="103"/>
      <c r="B29" s="99"/>
      <c r="C29" s="99"/>
      <c r="D29" s="99"/>
      <c r="E29" s="99"/>
      <c r="F29" s="99"/>
      <c r="G29" s="45">
        <f ca="1">SUM(H29:Q29)</f>
        <v>41.230000000000004</v>
      </c>
      <c r="H29" s="113">
        <f ca="1">IFERROR(__xludf.DUMMYFUNCTION("IF(ISFORMULA(H28),IF(ISFORMULA(H38),IF(ISFORMULA(H39),"""",INDEX(FILTER(SECTION_PLAY_FRAMES,{FALSE,FALSE,TRUE,FALSE}),MATCH(H39,FILTER(SECTION_PLAY_FRAMES,{TRUE,FALSE,FALSE,FALSE}),0))),INDEX(FILTER(SECTION_PLAY_FRAMES,{FALSE,FALSE,TRUE,FALSE}),MATCH(H38,"&amp;"FILTER(SECTION_PLAY_FRAMES,{FALSE,TRUE,FALSE,FALSE}),0))),INDEX(FILTER(SECTION_PLAY_FRAMES,{TRUE,FALSE,FALSE,FALSE}),MATCH(H28,FILTER(SECTION_PLAY_FRAMES,{FALSE,TRUE,FALSE,FALSE}),0)))"),8.31)</f>
        <v>8.31</v>
      </c>
      <c r="I29" s="111"/>
      <c r="J29" s="113">
        <f ca="1">IFERROR(__xludf.DUMMYFUNCTION("IF(ISFORMULA(J28),IF(ISFORMULA(J36),IF(ISFORMULA(J37),"""",INDEX(FILTER(SECTION_PLAY_FRAMES,{FALSE,FALSE,TRUE,FALSE}),MATCH(J37,FILTER(SECTION_PLAY_FRAMES,{TRUE,FALSE,FALSE,FALSE}),0))),INDEX(FILTER(SECTION_PLAY_FRAMES,{FALSE,FALSE,TRUE,FALSE}),MATCH(J36,"&amp;"FILTER(SECTION_PLAY_FRAMES,{FALSE,TRUE,FALSE,FALSE}),0))),INDEX(FILTER(SECTION_PLAY_FRAMES,{TRUE,FALSE,FALSE,FALSE}),MATCH(J28,FILTER(SECTION_PLAY_FRAMES,{FALSE,TRUE,FALSE,FALSE}),0)))"),8.2)</f>
        <v>8.1999999999999993</v>
      </c>
      <c r="K29" s="111"/>
      <c r="L29" s="113">
        <f ca="1">IFERROR(__xludf.DUMMYFUNCTION("IF(ISFORMULA(L28),IF(ISFORMULA(L34),IF(ISFORMULA(L35),"""",INDEX(FILTER(SECTION_PLAY_FRAMES,{FALSE,FALSE,TRUE,FALSE}),MATCH(L35,FILTER(SECTION_PLAY_FRAMES,{TRUE,FALSE,FALSE,FALSE}),0))),INDEX(FILTER(SECTION_PLAY_FRAMES,{FALSE,FALSE,TRUE,FALSE}),MATCH(L34,"&amp;"FILTER(SECTION_PLAY_FRAMES,{FALSE,TRUE,FALSE,FALSE}),0))),INDEX(FILTER(SECTION_PLAY_FRAMES,{TRUE,FALSE,FALSE,FALSE}),MATCH(L28,FILTER(SECTION_PLAY_FRAMES,{FALSE,TRUE,FALSE,FALSE}),0)))"),8.31)</f>
        <v>8.31</v>
      </c>
      <c r="M29" s="111"/>
      <c r="N29" s="113">
        <f ca="1">IFERROR(__xludf.DUMMYFUNCTION("IF(ISFORMULA(N28),IF(ISFORMULA(N32),IF(ISFORMULA(N33),"""",INDEX(FILTER(SECTION_PLAY_FRAMES,{FALSE,FALSE,TRUE,FALSE}),MATCH(N33,FILTER(SECTION_PLAY_FRAMES,{TRUE,FALSE,FALSE,FALSE}),0))),INDEX(FILTER(SECTION_PLAY_FRAMES,{FALSE,FALSE,TRUE,FALSE}),MATCH(N32,"&amp;"FILTER(SECTION_PLAY_FRAMES,{FALSE,TRUE,FALSE,FALSE}),0))),INDEX(FILTER(SECTION_PLAY_FRAMES,{TRUE,FALSE,FALSE,FALSE}),MATCH(N28,FILTER(SECTION_PLAY_FRAMES,{FALSE,TRUE,FALSE,FALSE}),0)))"),8.31)</f>
        <v>8.31</v>
      </c>
      <c r="O29" s="111"/>
      <c r="P29" s="113">
        <f ca="1">IFERROR(__xludf.DUMMYFUNCTION("IF(ISFORMULA(P28),IF(ISFORMULA(P30),IF(ISFORMULA(P31),"""",INDEX(FILTER(SECTION_PLAY_FRAMES,{FALSE,FALSE,TRUE,FALSE}),MATCH(P31,FILTER(SECTION_PLAY_FRAMES,{TRUE,FALSE,FALSE,FALSE}),0))),INDEX(FILTER(SECTION_PLAY_FRAMES,{FALSE,FALSE,TRUE,FALSE}),MATCH(P30,"&amp;"FILTER(SECTION_PLAY_FRAMES,{FALSE,TRUE,FALSE,FALSE}),0))),INDEX(FILTER(SECTION_PLAY_FRAMES,{TRUE,FALSE,FALSE,FALSE}),MATCH(P28,FILTER(SECTION_PLAY_FRAMES,{FALSE,TRUE,FALSE,FALSE}),0)))"),8.1)</f>
        <v>8.1</v>
      </c>
      <c r="Q29" s="114"/>
      <c r="S29" s="103"/>
      <c r="T29" s="99"/>
      <c r="U29" s="99"/>
      <c r="V29" s="99"/>
      <c r="W29" s="99"/>
      <c r="X29" s="99"/>
      <c r="Y29" s="45">
        <f ca="1">SUM(Z29:AI29)</f>
        <v>41.230000000000004</v>
      </c>
      <c r="Z29" s="113">
        <f ca="1">IFERROR(__xludf.DUMMYFUNCTION("IF(ISFORMULA(Z28),IF(ISFORMULA(Z38),IF(ISFORMULA(Z39),"""",INDEX(FILTER(SECTION_PLAY_FRAMES,{FALSE,FALSE,TRUE,FALSE}),MATCH(Z39,FILTER(SECTION_PLAY_FRAMES,{TRUE,FALSE,FALSE,FALSE}),0))),INDEX(FILTER(SECTION_PLAY_FRAMES,{FALSE,FALSE,TRUE,FALSE}),MATCH(Z38,"&amp;"FILTER(SECTION_PLAY_FRAMES,{FALSE,TRUE,FALSE,FALSE}),0))),INDEX(FILTER(SECTION_PLAY_FRAMES,{TRUE,FALSE,FALSE,FALSE}),MATCH(Z28,FILTER(SECTION_PLAY_FRAMES,{FALSE,TRUE,FALSE,FALSE}),0)))"),8.31)</f>
        <v>8.31</v>
      </c>
      <c r="AA29" s="111"/>
      <c r="AB29" s="113">
        <f ca="1">IFERROR(__xludf.DUMMYFUNCTION("IF(ISFORMULA(AB28),IF(ISFORMULA(AB36),IF(ISFORMULA(AB37),"""",INDEX(FILTER(SECTION_PLAY_FRAMES,{FALSE,FALSE,TRUE,FALSE}),MATCH(AB37,FILTER(SECTION_PLAY_FRAMES,{TRUE,FALSE,FALSE,FALSE}),0))),INDEX(FILTER(SECTION_PLAY_FRAMES,{FALSE,FALSE,TRUE,FALSE}),MATCH("&amp;"AB36,FILTER(SECTION_PLAY_FRAMES,{FALSE,TRUE,FALSE,FALSE}),0))),INDEX(FILTER(SECTION_PLAY_FRAMES,{TRUE,FALSE,FALSE,FALSE}),MATCH(AB28,FILTER(SECTION_PLAY_FRAMES,{FALSE,TRUE,FALSE,FALSE}),0)))"),8.31)</f>
        <v>8.31</v>
      </c>
      <c r="AC29" s="111"/>
      <c r="AD29" s="113">
        <f ca="1">IFERROR(__xludf.DUMMYFUNCTION("IF(ISFORMULA(AD28),IF(ISFORMULA(AD34),IF(ISFORMULA(AD35),"""",INDEX(FILTER(SECTION_PLAY_FRAMES,{FALSE,FALSE,TRUE,FALSE}),MATCH(AD35,FILTER(SECTION_PLAY_FRAMES,{TRUE,FALSE,FALSE,FALSE}),0))),INDEX(FILTER(SECTION_PLAY_FRAMES,{FALSE,FALSE,TRUE,FALSE}),MATCH("&amp;"AD34,FILTER(SECTION_PLAY_FRAMES,{FALSE,TRUE,FALSE,FALSE}),0))),INDEX(FILTER(SECTION_PLAY_FRAMES,{TRUE,FALSE,FALSE,FALSE}),MATCH(AD28,FILTER(SECTION_PLAY_FRAMES,{FALSE,TRUE,FALSE,FALSE}),0)))"),8.31)</f>
        <v>8.31</v>
      </c>
      <c r="AE29" s="111"/>
      <c r="AF29" s="113">
        <f ca="1">IFERROR(__xludf.DUMMYFUNCTION("IF(ISFORMULA(AF28),IF(ISFORMULA(AF32),IF(ISFORMULA(AF33),"""",INDEX(FILTER(SECTION_PLAY_FRAMES,{FALSE,FALSE,TRUE,FALSE}),MATCH(AF33,FILTER(SECTION_PLAY_FRAMES,{TRUE,FALSE,FALSE,FALSE}),0))),INDEX(FILTER(SECTION_PLAY_FRAMES,{FALSE,FALSE,TRUE,FALSE}),MATCH("&amp;"AF32,FILTER(SECTION_PLAY_FRAMES,{FALSE,TRUE,FALSE,FALSE}),0))),INDEX(FILTER(SECTION_PLAY_FRAMES,{TRUE,FALSE,FALSE,FALSE}),MATCH(AF28,FILTER(SECTION_PLAY_FRAMES,{FALSE,TRUE,FALSE,FALSE}),0)))"),8.1)</f>
        <v>8.1</v>
      </c>
      <c r="AG29" s="111"/>
      <c r="AH29" s="113">
        <f ca="1">IFERROR(__xludf.DUMMYFUNCTION("IF(ISFORMULA(AH28),IF(ISFORMULA(AH30),IF(ISFORMULA(AH31),"""",INDEX(FILTER(SECTION_PLAY_FRAMES,{FALSE,FALSE,TRUE,FALSE}),MATCH(AH31,FILTER(SECTION_PLAY_FRAMES,{TRUE,FALSE,FALSE,FALSE}),0))),INDEX(FILTER(SECTION_PLAY_FRAMES,{FALSE,FALSE,TRUE,FALSE}),MATCH("&amp;"AH30,FILTER(SECTION_PLAY_FRAMES,{FALSE,TRUE,FALSE,FALSE}),0))),INDEX(FILTER(SECTION_PLAY_FRAMES,{TRUE,FALSE,FALSE,FALSE}),MATCH(AH28,FILTER(SECTION_PLAY_FRAMES,{FALSE,TRUE,FALSE,FALSE}),0)))"),8.2)</f>
        <v>8.1999999999999993</v>
      </c>
      <c r="AI29" s="114"/>
    </row>
    <row r="30" spans="1:35" ht="17.399999999999999" x14ac:dyDescent="0.25">
      <c r="A30" s="100">
        <v>2</v>
      </c>
      <c r="B30" s="89" t="s">
        <v>17</v>
      </c>
      <c r="C30" s="91">
        <v>31</v>
      </c>
      <c r="D30" s="92" t="s">
        <v>75</v>
      </c>
      <c r="E30" s="93">
        <f ca="1">G31 + F30</f>
        <v>28.509999999999998</v>
      </c>
      <c r="F30" s="109">
        <v>7</v>
      </c>
      <c r="G30" s="45"/>
      <c r="H30" s="46" t="s">
        <v>556</v>
      </c>
      <c r="I30" s="47">
        <v>10</v>
      </c>
      <c r="J30" s="48" t="s">
        <v>546</v>
      </c>
      <c r="K30" s="49">
        <v>12</v>
      </c>
      <c r="L30" s="48" t="s">
        <v>550</v>
      </c>
      <c r="M30" s="49">
        <v>13</v>
      </c>
      <c r="N30" s="46" t="s">
        <v>545</v>
      </c>
      <c r="O30" s="47">
        <v>12</v>
      </c>
      <c r="P30" s="50" t="str">
        <f ca="1">IFERROR(__xludf.DUMMYFUNCTION("IF(ISFORMULA(P31),IF(ISFORMULA(P28),IF(ISFORMULA(P29),"""",INDEX(FILTER(SECTION_PLAY_FRAMES,{FALSE,FALSE,FALSE,TRUE}),MATCH(P29,FILTER(SECTION_PLAY_FRAMES,{TRUE,FALSE,FALSE,FALSE}),0))),INDEX(FILTER(SECTION_PLAY_FRAMES,{FALSE,FALSE,FALSE,TRUE}),MATCH(P28,"&amp;"FILTER(SECTION_PLAY_FRAMES,{FALSE,TRUE,FALSE,FALSE}),0))),VLOOKUP(P31,SECTION_PLAY_FRAMES,2,false))"),"2-3")</f>
        <v>2-3</v>
      </c>
      <c r="Q30" s="51">
        <v>11</v>
      </c>
      <c r="S30" s="100">
        <v>2</v>
      </c>
      <c r="T30" s="89" t="s">
        <v>48</v>
      </c>
      <c r="U30" s="91">
        <v>32</v>
      </c>
      <c r="V30" s="92" t="s">
        <v>77</v>
      </c>
      <c r="W30" s="93">
        <f ca="1">Y31 + X30</f>
        <v>41.12</v>
      </c>
      <c r="X30" s="109">
        <v>7</v>
      </c>
      <c r="Y30" s="45"/>
      <c r="Z30" s="46" t="s">
        <v>545</v>
      </c>
      <c r="AA30" s="47">
        <v>13</v>
      </c>
      <c r="AB30" s="48" t="s">
        <v>550</v>
      </c>
      <c r="AC30" s="49">
        <v>4</v>
      </c>
      <c r="AD30" s="48" t="s">
        <v>550</v>
      </c>
      <c r="AE30" s="49">
        <v>4</v>
      </c>
      <c r="AF30" s="46" t="s">
        <v>550</v>
      </c>
      <c r="AG30" s="47">
        <v>11</v>
      </c>
      <c r="AH30" s="50" t="str">
        <f ca="1">IFERROR(__xludf.DUMMYFUNCTION("IF(ISFORMULA(AH31),IF(ISFORMULA(AH28),IF(ISFORMULA(AH29),"""",INDEX(FILTER(SECTION_PLAY_FRAMES,{FALSE,FALSE,FALSE,TRUE}),MATCH(AH29,FILTER(SECTION_PLAY_FRAMES,{TRUE,FALSE,FALSE,FALSE}),0))),INDEX(FILTER(SECTION_PLAY_FRAMES,{FALSE,FALSE,FALSE,TRUE}),MATCH("&amp;"AH28,FILTER(SECTION_PLAY_FRAMES,{FALSE,TRUE,FALSE,FALSE}),0))),VLOOKUP(AH31,SECTION_PLAY_FRAMES,2,false))"),"1-3")</f>
        <v>1-3</v>
      </c>
      <c r="AI30" s="51">
        <v>11</v>
      </c>
    </row>
    <row r="31" spans="1:35" ht="17.399999999999999" x14ac:dyDescent="0.3">
      <c r="A31" s="103"/>
      <c r="B31" s="99"/>
      <c r="C31" s="99"/>
      <c r="D31" s="99"/>
      <c r="E31" s="99"/>
      <c r="F31" s="99"/>
      <c r="G31" s="45">
        <f ca="1">SUM(H31:Q31)</f>
        <v>21.509999999999998</v>
      </c>
      <c r="H31" s="112">
        <f ca="1">IFERROR(__xludf.DUMMYFUNCTION("IF(ISFORMULA(H30),IF(ISFORMULA(H36),IF(ISFORMULA(H37),"""",INDEX(FILTER(SECTION_PLAY_FRAMES,{FALSE,FALSE,TRUE,FALSE}),MATCH(H37,FILTER(SECTION_PLAY_FRAMES,{TRUE,FALSE,FALSE,FALSE}),0))),INDEX(FILTER(SECTION_PLAY_FRAMES,{FALSE,FALSE,TRUE,FALSE}),MATCH(H36,"&amp;"FILTER(SECTION_PLAY_FRAMES,{FALSE,TRUE,FALSE,FALSE}),0))),INDEX(FILTER(SECTION_PLAY_FRAMES,{TRUE,FALSE,FALSE,FALSE}),MATCH(H30,FILTER(SECTION_PLAY_FRAMES,{FALSE,TRUE,FALSE,FALSE}),0)))"),2.5)</f>
        <v>2.5</v>
      </c>
      <c r="I31" s="111"/>
      <c r="J31" s="110">
        <f ca="1">IFERROR(__xludf.DUMMYFUNCTION("IF(ISFORMULA(J30),IF(ISFORMULA(J32),IF(ISFORMULA(J33),"""",INDEX(FILTER(SECTION_PLAY_FRAMES,{FALSE,FALSE,TRUE,FALSE}),MATCH(J33,FILTER(SECTION_PLAY_FRAMES,{TRUE,FALSE,FALSE,FALSE}),0))),INDEX(FILTER(SECTION_PLAY_FRAMES,{FALSE,FALSE,TRUE,FALSE}),MATCH(J32,"&amp;"FILTER(SECTION_PLAY_FRAMES,{FALSE,TRUE,FALSE,FALSE}),0))),INDEX(FILTER(SECTION_PLAY_FRAMES,{TRUE,FALSE,FALSE,FALSE}),MATCH(J30,FILTER(SECTION_PLAY_FRAMES,{FALSE,TRUE,FALSE,FALSE}),0)))"),0)</f>
        <v>0</v>
      </c>
      <c r="K31" s="111"/>
      <c r="L31" s="110">
        <f ca="1">IFERROR(__xludf.DUMMYFUNCTION("IF(ISFORMULA(L30),IF(ISFORMULA(L38),IF(ISFORMULA(L39),"""",INDEX(FILTER(SECTION_PLAY_FRAMES,{FALSE,FALSE,TRUE,FALSE}),MATCH(L39,FILTER(SECTION_PLAY_FRAMES,{TRUE,FALSE,FALSE,FALSE}),0))),INDEX(FILTER(SECTION_PLAY_FRAMES,{FALSE,FALSE,TRUE,FALSE}),MATCH(L38,"&amp;"FILTER(SECTION_PLAY_FRAMES,{FALSE,TRUE,FALSE,FALSE}),0))),INDEX(FILTER(SECTION_PLAY_FRAMES,{TRUE,FALSE,FALSE,FALSE}),MATCH(L30,FILTER(SECTION_PLAY_FRAMES,{FALSE,TRUE,FALSE,FALSE}),0)))"),8.2)</f>
        <v>8.1999999999999993</v>
      </c>
      <c r="M31" s="111"/>
      <c r="N31" s="112">
        <f ca="1">IFERROR(__xludf.DUMMYFUNCTION("IF(ISFORMULA(N30),IF(ISFORMULA(N34),IF(ISFORMULA(N35),"""",INDEX(FILTER(SECTION_PLAY_FRAMES,{FALSE,FALSE,TRUE,FALSE}),MATCH(N35,FILTER(SECTION_PLAY_FRAMES,{TRUE,FALSE,FALSE,FALSE}),0))),INDEX(FILTER(SECTION_PLAY_FRAMES,{FALSE,FALSE,TRUE,FALSE}),MATCH(N34,"&amp;"FILTER(SECTION_PLAY_FRAMES,{FALSE,TRUE,FALSE,FALSE}),0))),INDEX(FILTER(SECTION_PLAY_FRAMES,{TRUE,FALSE,FALSE,FALSE}),MATCH(N30,FILTER(SECTION_PLAY_FRAMES,{FALSE,TRUE,FALSE,FALSE}),0)))"),8.31)</f>
        <v>8.31</v>
      </c>
      <c r="O31" s="111"/>
      <c r="P31" s="113">
        <f ca="1">IFERROR(__xludf.DUMMYFUNCTION("IF(ISFORMULA(P30),IF(ISFORMULA(P28),IF(ISFORMULA(P29),"""",INDEX(FILTER(SECTION_PLAY_FRAMES,{FALSE,FALSE,TRUE,FALSE}),MATCH(P29,FILTER(SECTION_PLAY_FRAMES,{TRUE,FALSE,FALSE,FALSE}),0))),INDEX(FILTER(SECTION_PLAY_FRAMES,{FALSE,FALSE,TRUE,FALSE}),MATCH(P28,"&amp;"FILTER(SECTION_PLAY_FRAMES,{FALSE,TRUE,FALSE,FALSE}),0))),INDEX(FILTER(SECTION_PLAY_FRAMES,{TRUE,FALSE,FALSE,FALSE}),MATCH(P30,FILTER(SECTION_PLAY_FRAMES,{FALSE,TRUE,FALSE,FALSE}),0)))"),2.5)</f>
        <v>2.5</v>
      </c>
      <c r="Q31" s="114"/>
      <c r="S31" s="103"/>
      <c r="T31" s="99"/>
      <c r="U31" s="99"/>
      <c r="V31" s="99"/>
      <c r="W31" s="99"/>
      <c r="X31" s="99"/>
      <c r="Y31" s="45">
        <f ca="1">SUM(Z31:AI31)</f>
        <v>34.119999999999997</v>
      </c>
      <c r="Z31" s="112">
        <f ca="1">IFERROR(__xludf.DUMMYFUNCTION("IF(ISFORMULA(Z30),IF(ISFORMULA(Z36),IF(ISFORMULA(Z37),"""",INDEX(FILTER(SECTION_PLAY_FRAMES,{FALSE,FALSE,TRUE,FALSE}),MATCH(Z37,FILTER(SECTION_PLAY_FRAMES,{TRUE,FALSE,FALSE,FALSE}),0))),INDEX(FILTER(SECTION_PLAY_FRAMES,{FALSE,FALSE,TRUE,FALSE}),MATCH(Z36,"&amp;"FILTER(SECTION_PLAY_FRAMES,{FALSE,TRUE,FALSE,FALSE}),0))),INDEX(FILTER(SECTION_PLAY_FRAMES,{TRUE,FALSE,FALSE,FALSE}),MATCH(Z30,FILTER(SECTION_PLAY_FRAMES,{FALSE,TRUE,FALSE,FALSE}),0)))"),8.31)</f>
        <v>8.31</v>
      </c>
      <c r="AA31" s="111"/>
      <c r="AB31" s="110">
        <f ca="1">IFERROR(__xludf.DUMMYFUNCTION("IF(ISFORMULA(AB30),IF(ISFORMULA(AB32),IF(ISFORMULA(AB33),"""",INDEX(FILTER(SECTION_PLAY_FRAMES,{FALSE,FALSE,TRUE,FALSE}),MATCH(AB33,FILTER(SECTION_PLAY_FRAMES,{TRUE,FALSE,FALSE,FALSE}),0))),INDEX(FILTER(SECTION_PLAY_FRAMES,{FALSE,FALSE,TRUE,FALSE}),MATCH("&amp;"AB32,FILTER(SECTION_PLAY_FRAMES,{FALSE,TRUE,FALSE,FALSE}),0))),INDEX(FILTER(SECTION_PLAY_FRAMES,{TRUE,FALSE,FALSE,FALSE}),MATCH(AB30,FILTER(SECTION_PLAY_FRAMES,{FALSE,TRUE,FALSE,FALSE}),0)))"),8.2)</f>
        <v>8.1999999999999993</v>
      </c>
      <c r="AC31" s="111"/>
      <c r="AD31" s="110">
        <f ca="1">IFERROR(__xludf.DUMMYFUNCTION("IF(ISFORMULA(AD30),IF(ISFORMULA(AD38),IF(ISFORMULA(AD39),"""",INDEX(FILTER(SECTION_PLAY_FRAMES,{FALSE,FALSE,TRUE,FALSE}),MATCH(AD39,FILTER(SECTION_PLAY_FRAMES,{TRUE,FALSE,FALSE,FALSE}),0))),INDEX(FILTER(SECTION_PLAY_FRAMES,{FALSE,FALSE,TRUE,FALSE}),MATCH("&amp;"AD38,FILTER(SECTION_PLAY_FRAMES,{FALSE,TRUE,FALSE,FALSE}),0))),INDEX(FILTER(SECTION_PLAY_FRAMES,{TRUE,FALSE,FALSE,FALSE}),MATCH(AD30,FILTER(SECTION_PLAY_FRAMES,{FALSE,TRUE,FALSE,FALSE}),0)))"),8.2)</f>
        <v>8.1999999999999993</v>
      </c>
      <c r="AE31" s="111"/>
      <c r="AF31" s="112">
        <f ca="1">IFERROR(__xludf.DUMMYFUNCTION("IF(ISFORMULA(AF30),IF(ISFORMULA(AF34),IF(ISFORMULA(AF35),"""",INDEX(FILTER(SECTION_PLAY_FRAMES,{FALSE,FALSE,TRUE,FALSE}),MATCH(AF35,FILTER(SECTION_PLAY_FRAMES,{TRUE,FALSE,FALSE,FALSE}),0))),INDEX(FILTER(SECTION_PLAY_FRAMES,{FALSE,FALSE,TRUE,FALSE}),MATCH("&amp;"AF34,FILTER(SECTION_PLAY_FRAMES,{FALSE,TRUE,FALSE,FALSE}),0))),INDEX(FILTER(SECTION_PLAY_FRAMES,{TRUE,FALSE,FALSE,FALSE}),MATCH(AF30,FILTER(SECTION_PLAY_FRAMES,{FALSE,TRUE,FALSE,FALSE}),0)))"),8.2)</f>
        <v>8.1999999999999993</v>
      </c>
      <c r="AG31" s="111"/>
      <c r="AH31" s="113">
        <f ca="1">IFERROR(__xludf.DUMMYFUNCTION("IF(ISFORMULA(AH30),IF(ISFORMULA(AH28),IF(ISFORMULA(AH29),"""",INDEX(FILTER(SECTION_PLAY_FRAMES,{FALSE,FALSE,TRUE,FALSE}),MATCH(AH29,FILTER(SECTION_PLAY_FRAMES,{TRUE,FALSE,FALSE,FALSE}),0))),INDEX(FILTER(SECTION_PLAY_FRAMES,{FALSE,FALSE,TRUE,FALSE}),MATCH("&amp;"AH28,FILTER(SECTION_PLAY_FRAMES,{FALSE,TRUE,FALSE,FALSE}),0))),INDEX(FILTER(SECTION_PLAY_FRAMES,{TRUE,FALSE,FALSE,FALSE}),MATCH(AH30,FILTER(SECTION_PLAY_FRAMES,{FALSE,TRUE,FALSE,FALSE}),0)))"),1.21)</f>
        <v>1.21</v>
      </c>
      <c r="AI31" s="114"/>
    </row>
    <row r="32" spans="1:35" ht="17.399999999999999" x14ac:dyDescent="0.25">
      <c r="A32" s="100">
        <v>3</v>
      </c>
      <c r="B32" s="89" t="s">
        <v>8</v>
      </c>
      <c r="C32" s="91">
        <v>41</v>
      </c>
      <c r="D32" s="92" t="s">
        <v>123</v>
      </c>
      <c r="E32" s="93">
        <f ca="1">G33 + F32</f>
        <v>40.130000000000003</v>
      </c>
      <c r="F32" s="109">
        <v>7</v>
      </c>
      <c r="G32" s="45"/>
      <c r="H32" s="48" t="s">
        <v>550</v>
      </c>
      <c r="I32" s="49">
        <v>11</v>
      </c>
      <c r="J32" s="48" t="str">
        <f ca="1">IFERROR(__xludf.DUMMYFUNCTION("IF(ISFORMULA(J33),IF(ISFORMULA(J30),IF(ISFORMULA(J31),"""",INDEX(FILTER(SECTION_PLAY_FRAMES,{FALSE,FALSE,FALSE,TRUE}),MATCH(J31,FILTER(SECTION_PLAY_FRAMES,{TRUE,FALSE,FALSE,FALSE}),0))),INDEX(FILTER(SECTION_PLAY_FRAMES,{FALSE,FALSE,FALSE,TRUE}),MATCH(J30,"&amp;"FILTER(SECTION_PLAY_FRAMES,{FALSE,TRUE,FALSE,FALSE}),0))),VLOOKUP(J33,SECTION_PLAY_FRAMES,2,false))"),"3-0")</f>
        <v>3-0</v>
      </c>
      <c r="K32" s="49">
        <v>12</v>
      </c>
      <c r="L32" s="46" t="s">
        <v>545</v>
      </c>
      <c r="M32" s="47">
        <v>9</v>
      </c>
      <c r="N32" s="50" t="str">
        <f ca="1">IFERROR(__xludf.DUMMYFUNCTION("IF(ISFORMULA(N33),IF(ISFORMULA(N28),IF(ISFORMULA(N29),"""",INDEX(FILTER(SECTION_PLAY_FRAMES,{FALSE,FALSE,FALSE,TRUE}),MATCH(N29,FILTER(SECTION_PLAY_FRAMES,{TRUE,FALSE,FALSE,FALSE}),0))),INDEX(FILTER(SECTION_PLAY_FRAMES,{FALSE,FALSE,FALSE,TRUE}),MATCH(N28,"&amp;"FILTER(SECTION_PLAY_FRAMES,{FALSE,TRUE,FALSE,FALSE}),0))),VLOOKUP(N33,SECTION_PLAY_FRAMES,2,false))"),"0-3")</f>
        <v>0-3</v>
      </c>
      <c r="O32" s="52">
        <v>14</v>
      </c>
      <c r="P32" s="46" t="s">
        <v>545</v>
      </c>
      <c r="Q32" s="55">
        <v>8</v>
      </c>
      <c r="S32" s="100">
        <v>3</v>
      </c>
      <c r="T32" s="89" t="s">
        <v>12</v>
      </c>
      <c r="U32" s="91">
        <v>40</v>
      </c>
      <c r="V32" s="92" t="s">
        <v>114</v>
      </c>
      <c r="W32" s="93">
        <f ca="1">Y33 + X32</f>
        <v>20.009999999999998</v>
      </c>
      <c r="X32" s="109"/>
      <c r="Y32" s="45"/>
      <c r="Z32" s="48" t="s">
        <v>555</v>
      </c>
      <c r="AA32" s="49">
        <v>14</v>
      </c>
      <c r="AB32" s="48" t="str">
        <f ca="1">IFERROR(__xludf.DUMMYFUNCTION("IF(ISFORMULA(AB33),IF(ISFORMULA(AB30),IF(ISFORMULA(AB31),"""",INDEX(FILTER(SECTION_PLAY_FRAMES,{FALSE,FALSE,FALSE,TRUE}),MATCH(AB31,FILTER(SECTION_PLAY_FRAMES,{TRUE,FALSE,FALSE,FALSE}),0))),INDEX(FILTER(SECTION_PLAY_FRAMES,{FALSE,FALSE,FALSE,TRUE}),MATCH("&amp;"AB30,FILTER(SECTION_PLAY_FRAMES,{FALSE,TRUE,FALSE,FALSE}),0))),VLOOKUP(AB33,SECTION_PLAY_FRAMES,2,false))"),"1-3")</f>
        <v>1-3</v>
      </c>
      <c r="AC32" s="49">
        <v>4</v>
      </c>
      <c r="AD32" s="46" t="s">
        <v>546</v>
      </c>
      <c r="AE32" s="47">
        <v>1</v>
      </c>
      <c r="AF32" s="50" t="str">
        <f ca="1">IFERROR(__xludf.DUMMYFUNCTION("IF(ISFORMULA(AF33),IF(ISFORMULA(AF28),IF(ISFORMULA(AF29),"""",INDEX(FILTER(SECTION_PLAY_FRAMES,{FALSE,FALSE,FALSE,TRUE}),MATCH(AF29,FILTER(SECTION_PLAY_FRAMES,{TRUE,FALSE,FALSE,FALSE}),0))),INDEX(FILTER(SECTION_PLAY_FRAMES,{FALSE,FALSE,FALSE,TRUE}),MATCH("&amp;"AF28,FILTER(SECTION_PLAY_FRAMES,{FALSE,TRUE,FALSE,FALSE}),0))),VLOOKUP(AF33,SECTION_PLAY_FRAMES,2,false))"),"2-3")</f>
        <v>2-3</v>
      </c>
      <c r="AG32" s="52">
        <v>10</v>
      </c>
      <c r="AH32" s="46" t="s">
        <v>550</v>
      </c>
      <c r="AI32" s="55">
        <v>15</v>
      </c>
    </row>
    <row r="33" spans="1:35" ht="17.399999999999999" x14ac:dyDescent="0.3">
      <c r="A33" s="103"/>
      <c r="B33" s="99"/>
      <c r="C33" s="99"/>
      <c r="D33" s="99"/>
      <c r="E33" s="99"/>
      <c r="F33" s="99"/>
      <c r="G33" s="45">
        <f ca="1">SUM(H33:Q33)</f>
        <v>33.130000000000003</v>
      </c>
      <c r="H33" s="110">
        <f ca="1">IFERROR(__xludf.DUMMYFUNCTION("IF(ISFORMULA(H32),IF(ISFORMULA(H34),IF(ISFORMULA(H35),"""",INDEX(FILTER(SECTION_PLAY_FRAMES,{FALSE,FALSE,TRUE,FALSE}),MATCH(H35,FILTER(SECTION_PLAY_FRAMES,{TRUE,FALSE,FALSE,FALSE}),0))),INDEX(FILTER(SECTION_PLAY_FRAMES,{FALSE,FALSE,TRUE,FALSE}),MATCH(H34,"&amp;"FILTER(SECTION_PLAY_FRAMES,{FALSE,TRUE,FALSE,FALSE}),0))),INDEX(FILTER(SECTION_PLAY_FRAMES,{TRUE,FALSE,FALSE,FALSE}),MATCH(H32,FILTER(SECTION_PLAY_FRAMES,{FALSE,TRUE,FALSE,FALSE}),0)))"),8.2)</f>
        <v>8.1999999999999993</v>
      </c>
      <c r="I33" s="111"/>
      <c r="J33" s="110">
        <f ca="1">IFERROR(__xludf.DUMMYFUNCTION("IF(ISFORMULA(J32),IF(ISFORMULA(J30),IF(ISFORMULA(J31),"""",INDEX(FILTER(SECTION_PLAY_FRAMES,{FALSE,FALSE,TRUE,FALSE}),MATCH(J31,FILTER(SECTION_PLAY_FRAMES,{TRUE,FALSE,FALSE,FALSE}),0))),INDEX(FILTER(SECTION_PLAY_FRAMES,{FALSE,FALSE,TRUE,FALSE}),MATCH(J30,"&amp;"FILTER(SECTION_PLAY_FRAMES,{FALSE,TRUE,FALSE,FALSE}),0))),INDEX(FILTER(SECTION_PLAY_FRAMES,{TRUE,FALSE,FALSE,FALSE}),MATCH(J32,FILTER(SECTION_PLAY_FRAMES,{FALSE,TRUE,FALSE,FALSE}),0)))"),8.31)</f>
        <v>8.31</v>
      </c>
      <c r="K33" s="111"/>
      <c r="L33" s="112">
        <f ca="1">IFERROR(__xludf.DUMMYFUNCTION("IF(ISFORMULA(L32),IF(ISFORMULA(L36),IF(ISFORMULA(L37),"""",INDEX(FILTER(SECTION_PLAY_FRAMES,{FALSE,FALSE,TRUE,FALSE}),MATCH(L37,FILTER(SECTION_PLAY_FRAMES,{TRUE,FALSE,FALSE,FALSE}),0))),INDEX(FILTER(SECTION_PLAY_FRAMES,{FALSE,FALSE,TRUE,FALSE}),MATCH(L36,"&amp;"FILTER(SECTION_PLAY_FRAMES,{FALSE,TRUE,FALSE,FALSE}),0))),INDEX(FILTER(SECTION_PLAY_FRAMES,{TRUE,FALSE,FALSE,FALSE}),MATCH(L32,FILTER(SECTION_PLAY_FRAMES,{FALSE,TRUE,FALSE,FALSE}),0)))"),8.31)</f>
        <v>8.31</v>
      </c>
      <c r="M33" s="111"/>
      <c r="N33" s="113">
        <f ca="1">IFERROR(__xludf.DUMMYFUNCTION("IF(ISFORMULA(N32),IF(ISFORMULA(N28),IF(ISFORMULA(N29),"""",INDEX(FILTER(SECTION_PLAY_FRAMES,{FALSE,FALSE,TRUE,FALSE}),MATCH(N29,FILTER(SECTION_PLAY_FRAMES,{TRUE,FALSE,FALSE,FALSE}),0))),INDEX(FILTER(SECTION_PLAY_FRAMES,{FALSE,FALSE,TRUE,FALSE}),MATCH(N28,"&amp;"FILTER(SECTION_PLAY_FRAMES,{FALSE,TRUE,FALSE,FALSE}),0))),INDEX(FILTER(SECTION_PLAY_FRAMES,{TRUE,FALSE,FALSE,FALSE}),MATCH(N32,FILTER(SECTION_PLAY_FRAMES,{FALSE,TRUE,FALSE,FALSE}),0)))"),0)</f>
        <v>0</v>
      </c>
      <c r="O33" s="111"/>
      <c r="P33" s="112">
        <f ca="1">IFERROR(__xludf.DUMMYFUNCTION("IF(ISFORMULA(P32),IF(ISFORMULA(P38),IF(ISFORMULA(P39),"""",INDEX(FILTER(SECTION_PLAY_FRAMES,{FALSE,FALSE,TRUE,FALSE}),MATCH(P39,FILTER(SECTION_PLAY_FRAMES,{TRUE,FALSE,FALSE,FALSE}),0))),INDEX(FILTER(SECTION_PLAY_FRAMES,{FALSE,FALSE,TRUE,FALSE}),MATCH(P38,"&amp;"FILTER(SECTION_PLAY_FRAMES,{FALSE,TRUE,FALSE,FALSE}),0))),INDEX(FILTER(SECTION_PLAY_FRAMES,{TRUE,FALSE,FALSE,FALSE}),MATCH(P32,FILTER(SECTION_PLAY_FRAMES,{FALSE,TRUE,FALSE,FALSE}),0)))"),8.31)</f>
        <v>8.31</v>
      </c>
      <c r="Q33" s="114"/>
      <c r="S33" s="103"/>
      <c r="T33" s="99"/>
      <c r="U33" s="99"/>
      <c r="V33" s="99"/>
      <c r="W33" s="99"/>
      <c r="X33" s="99"/>
      <c r="Y33" s="45">
        <f ca="1">SUM(Z33:AI33)</f>
        <v>20.009999999999998</v>
      </c>
      <c r="Z33" s="110">
        <f ca="1">IFERROR(__xludf.DUMMYFUNCTION("IF(ISFORMULA(Z32),IF(ISFORMULA(Z34),IF(ISFORMULA(Z35),"""",INDEX(FILTER(SECTION_PLAY_FRAMES,{FALSE,FALSE,TRUE,FALSE}),MATCH(Z35,FILTER(SECTION_PLAY_FRAMES,{TRUE,FALSE,FALSE,FALSE}),0))),INDEX(FILTER(SECTION_PLAY_FRAMES,{FALSE,FALSE,TRUE,FALSE}),MATCH(Z34,"&amp;"FILTER(SECTION_PLAY_FRAMES,{FALSE,TRUE,FALSE,FALSE}),0))),INDEX(FILTER(SECTION_PLAY_FRAMES,{TRUE,FALSE,FALSE,FALSE}),MATCH(Z32,FILTER(SECTION_PLAY_FRAMES,{FALSE,TRUE,FALSE,FALSE}),0)))"),8.1)</f>
        <v>8.1</v>
      </c>
      <c r="AA33" s="111"/>
      <c r="AB33" s="110">
        <f ca="1">IFERROR(__xludf.DUMMYFUNCTION("IF(ISFORMULA(AB32),IF(ISFORMULA(AB30),IF(ISFORMULA(AB31),"""",INDEX(FILTER(SECTION_PLAY_FRAMES,{FALSE,FALSE,TRUE,FALSE}),MATCH(AB31,FILTER(SECTION_PLAY_FRAMES,{TRUE,FALSE,FALSE,FALSE}),0))),INDEX(FILTER(SECTION_PLAY_FRAMES,{FALSE,FALSE,TRUE,FALSE}),MATCH("&amp;"AB30,FILTER(SECTION_PLAY_FRAMES,{FALSE,TRUE,FALSE,FALSE}),0))),INDEX(FILTER(SECTION_PLAY_FRAMES,{TRUE,FALSE,FALSE,FALSE}),MATCH(AB32,FILTER(SECTION_PLAY_FRAMES,{FALSE,TRUE,FALSE,FALSE}),0)))"),1.21)</f>
        <v>1.21</v>
      </c>
      <c r="AC33" s="111"/>
      <c r="AD33" s="112">
        <f ca="1">IFERROR(__xludf.DUMMYFUNCTION("IF(ISFORMULA(AD32),IF(ISFORMULA(AD36),IF(ISFORMULA(AD37),"""",INDEX(FILTER(SECTION_PLAY_FRAMES,{FALSE,FALSE,TRUE,FALSE}),MATCH(AD37,FILTER(SECTION_PLAY_FRAMES,{TRUE,FALSE,FALSE,FALSE}),0))),INDEX(FILTER(SECTION_PLAY_FRAMES,{FALSE,FALSE,TRUE,FALSE}),MATCH("&amp;"AD36,FILTER(SECTION_PLAY_FRAMES,{FALSE,TRUE,FALSE,FALSE}),0))),INDEX(FILTER(SECTION_PLAY_FRAMES,{TRUE,FALSE,FALSE,FALSE}),MATCH(AD32,FILTER(SECTION_PLAY_FRAMES,{FALSE,TRUE,FALSE,FALSE}),0)))"),0)</f>
        <v>0</v>
      </c>
      <c r="AE33" s="111"/>
      <c r="AF33" s="113">
        <f ca="1">IFERROR(__xludf.DUMMYFUNCTION("IF(ISFORMULA(AF32),IF(ISFORMULA(AF28),IF(ISFORMULA(AF29),"""",INDEX(FILTER(SECTION_PLAY_FRAMES,{FALSE,FALSE,TRUE,FALSE}),MATCH(AF29,FILTER(SECTION_PLAY_FRAMES,{TRUE,FALSE,FALSE,FALSE}),0))),INDEX(FILTER(SECTION_PLAY_FRAMES,{FALSE,FALSE,TRUE,FALSE}),MATCH("&amp;"AF28,FILTER(SECTION_PLAY_FRAMES,{FALSE,TRUE,FALSE,FALSE}),0))),INDEX(FILTER(SECTION_PLAY_FRAMES,{TRUE,FALSE,FALSE,FALSE}),MATCH(AF32,FILTER(SECTION_PLAY_FRAMES,{FALSE,TRUE,FALSE,FALSE}),0)))"),2.5)</f>
        <v>2.5</v>
      </c>
      <c r="AG33" s="111"/>
      <c r="AH33" s="112">
        <f ca="1">IFERROR(__xludf.DUMMYFUNCTION("IF(ISFORMULA(AH32),IF(ISFORMULA(AH38),IF(ISFORMULA(AH39),"""",INDEX(FILTER(SECTION_PLAY_FRAMES,{FALSE,FALSE,TRUE,FALSE}),MATCH(AH39,FILTER(SECTION_PLAY_FRAMES,{TRUE,FALSE,FALSE,FALSE}),0))),INDEX(FILTER(SECTION_PLAY_FRAMES,{FALSE,FALSE,TRUE,FALSE}),MATCH("&amp;"AH38,FILTER(SECTION_PLAY_FRAMES,{FALSE,TRUE,FALSE,FALSE}),0))),INDEX(FILTER(SECTION_PLAY_FRAMES,{TRUE,FALSE,FALSE,FALSE}),MATCH(AH32,FILTER(SECTION_PLAY_FRAMES,{FALSE,TRUE,FALSE,FALSE}),0)))"),8.2)</f>
        <v>8.1999999999999993</v>
      </c>
      <c r="AI33" s="114"/>
    </row>
    <row r="34" spans="1:35" ht="17.399999999999999" x14ac:dyDescent="0.25">
      <c r="A34" s="100">
        <v>4</v>
      </c>
      <c r="B34" s="89" t="s">
        <v>20</v>
      </c>
      <c r="C34" s="91">
        <v>68</v>
      </c>
      <c r="D34" s="92" t="s">
        <v>249</v>
      </c>
      <c r="E34" s="93">
        <f ca="1">G35 + F34</f>
        <v>17.509999999999998</v>
      </c>
      <c r="F34" s="109"/>
      <c r="G34" s="45"/>
      <c r="H34" s="48" t="str">
        <f ca="1">IFERROR(__xludf.DUMMYFUNCTION("IF(ISFORMULA(H35),IF(ISFORMULA(H32),IF(ISFORMULA(H33),"""",INDEX(FILTER(SECTION_PLAY_FRAMES,{FALSE,FALSE,FALSE,TRUE}),MATCH(H33,FILTER(SECTION_PLAY_FRAMES,{TRUE,FALSE,FALSE,FALSE}),0))),INDEX(FILTER(SECTION_PLAY_FRAMES,{FALSE,FALSE,FALSE,TRUE}),MATCH(H32,"&amp;"FILTER(SECTION_PLAY_FRAMES,{FALSE,TRUE,FALSE,FALSE}),0))),VLOOKUP(H35,SECTION_PLAY_FRAMES,2,false))"),"1-3")</f>
        <v>1-3</v>
      </c>
      <c r="I34" s="49">
        <v>11</v>
      </c>
      <c r="J34" s="46" t="s">
        <v>555</v>
      </c>
      <c r="K34" s="47">
        <v>11</v>
      </c>
      <c r="L34" s="50" t="str">
        <f ca="1">IFERROR(__xludf.DUMMYFUNCTION("IF(ISFORMULA(L35),IF(ISFORMULA(L28),IF(ISFORMULA(L29),"""",INDEX(FILTER(SECTION_PLAY_FRAMES,{FALSE,FALSE,FALSE,TRUE}),MATCH(L29,FILTER(SECTION_PLAY_FRAMES,{TRUE,FALSE,FALSE,FALSE}),0))),INDEX(FILTER(SECTION_PLAY_FRAMES,{FALSE,FALSE,FALSE,TRUE}),MATCH(L28,"&amp;"FILTER(SECTION_PLAY_FRAMES,{FALSE,TRUE,FALSE,FALSE}),0))),VLOOKUP(L35,SECTION_PLAY_FRAMES,2,false))"),"0-3")</f>
        <v>0-3</v>
      </c>
      <c r="M34" s="52">
        <v>8</v>
      </c>
      <c r="N34" s="46" t="str">
        <f ca="1">IFERROR(__xludf.DUMMYFUNCTION("IF(ISFORMULA(N35),IF(ISFORMULA(N30),IF(ISFORMULA(N31),"""",INDEX(FILTER(SECTION_PLAY_FRAMES,{FALSE,FALSE,FALSE,TRUE}),MATCH(N31,FILTER(SECTION_PLAY_FRAMES,{TRUE,FALSE,FALSE,FALSE}),0))),INDEX(FILTER(SECTION_PLAY_FRAMES,{FALSE,FALSE,FALSE,TRUE}),MATCH(N30,"&amp;"FILTER(SECTION_PLAY_FRAMES,{FALSE,TRUE,FALSE,FALSE}),0))),VLOOKUP(N35,SECTION_PLAY_FRAMES,2,false))"),"0-3")</f>
        <v>0-3</v>
      </c>
      <c r="O34" s="47">
        <v>12</v>
      </c>
      <c r="P34" s="48" t="s">
        <v>550</v>
      </c>
      <c r="Q34" s="53">
        <v>10</v>
      </c>
      <c r="S34" s="100">
        <v>4</v>
      </c>
      <c r="T34" s="89" t="s">
        <v>45</v>
      </c>
      <c r="U34" s="91">
        <v>67</v>
      </c>
      <c r="V34" s="92" t="s">
        <v>248</v>
      </c>
      <c r="W34" s="93">
        <f ca="1">Y35 + X34</f>
        <v>4.92</v>
      </c>
      <c r="X34" s="109"/>
      <c r="Y34" s="45"/>
      <c r="Z34" s="48" t="str">
        <f ca="1">IFERROR(__xludf.DUMMYFUNCTION("IF(ISFORMULA(Z35),IF(ISFORMULA(Z32),IF(ISFORMULA(Z33),"""",INDEX(FILTER(SECTION_PLAY_FRAMES,{FALSE,FALSE,FALSE,TRUE}),MATCH(Z33,FILTER(SECTION_PLAY_FRAMES,{TRUE,FALSE,FALSE,FALSE}),0))),INDEX(FILTER(SECTION_PLAY_FRAMES,{FALSE,FALSE,FALSE,TRUE}),MATCH(Z32,"&amp;"FILTER(SECTION_PLAY_FRAMES,{FALSE,TRUE,FALSE,FALSE}),0))),VLOOKUP(Z35,SECTION_PLAY_FRAMES,2,false))"),"2-3")</f>
        <v>2-3</v>
      </c>
      <c r="AA34" s="49">
        <v>14</v>
      </c>
      <c r="AB34" s="46" t="s">
        <v>551</v>
      </c>
      <c r="AC34" s="47">
        <v>3</v>
      </c>
      <c r="AD34" s="50" t="str">
        <f ca="1">IFERROR(__xludf.DUMMYFUNCTION("IF(ISFORMULA(AD35),IF(ISFORMULA(AD28),IF(ISFORMULA(AD29),"""",INDEX(FILTER(SECTION_PLAY_FRAMES,{FALSE,FALSE,FALSE,TRUE}),MATCH(AD29,FILTER(SECTION_PLAY_FRAMES,{TRUE,FALSE,FALSE,FALSE}),0))),INDEX(FILTER(SECTION_PLAY_FRAMES,{FALSE,FALSE,FALSE,TRUE}),MATCH("&amp;"AD28,FILTER(SECTION_PLAY_FRAMES,{FALSE,TRUE,FALSE,FALSE}),0))),VLOOKUP(AD35,SECTION_PLAY_FRAMES,2,false))"),"0-3")</f>
        <v>0-3</v>
      </c>
      <c r="AE34" s="52">
        <v>3</v>
      </c>
      <c r="AF34" s="46" t="str">
        <f ca="1">IFERROR(__xludf.DUMMYFUNCTION("IF(ISFORMULA(AF35),IF(ISFORMULA(AF30),IF(ISFORMULA(AF31),"""",INDEX(FILTER(SECTION_PLAY_FRAMES,{FALSE,FALSE,FALSE,TRUE}),MATCH(AF31,FILTER(SECTION_PLAY_FRAMES,{TRUE,FALSE,FALSE,FALSE}),0))),INDEX(FILTER(SECTION_PLAY_FRAMES,{FALSE,FALSE,FALSE,TRUE}),MATCH("&amp;"AF30,FILTER(SECTION_PLAY_FRAMES,{FALSE,TRUE,FALSE,FALSE}),0))),VLOOKUP(AF35,SECTION_PLAY_FRAMES,2,false))"),"1-3")</f>
        <v>1-3</v>
      </c>
      <c r="AG34" s="47">
        <v>11</v>
      </c>
      <c r="AH34" s="48" t="s">
        <v>546</v>
      </c>
      <c r="AI34" s="53">
        <v>10</v>
      </c>
    </row>
    <row r="35" spans="1:35" ht="17.399999999999999" x14ac:dyDescent="0.3">
      <c r="A35" s="103"/>
      <c r="B35" s="99"/>
      <c r="C35" s="99"/>
      <c r="D35" s="99"/>
      <c r="E35" s="99"/>
      <c r="F35" s="99"/>
      <c r="G35" s="45">
        <f ca="1">SUM(H35:Q35)</f>
        <v>17.509999999999998</v>
      </c>
      <c r="H35" s="110">
        <f ca="1">IFERROR(__xludf.DUMMYFUNCTION("IF(ISFORMULA(H34),IF(ISFORMULA(H32),IF(ISFORMULA(H33),"""",INDEX(FILTER(SECTION_PLAY_FRAMES,{FALSE,FALSE,TRUE,FALSE}),MATCH(H33,FILTER(SECTION_PLAY_FRAMES,{TRUE,FALSE,FALSE,FALSE}),0))),INDEX(FILTER(SECTION_PLAY_FRAMES,{FALSE,FALSE,TRUE,FALSE}),MATCH(H32,"&amp;"FILTER(SECTION_PLAY_FRAMES,{FALSE,TRUE,FALSE,FALSE}),0))),INDEX(FILTER(SECTION_PLAY_FRAMES,{TRUE,FALSE,FALSE,FALSE}),MATCH(H34,FILTER(SECTION_PLAY_FRAMES,{FALSE,TRUE,FALSE,FALSE}),0)))"),1.21)</f>
        <v>1.21</v>
      </c>
      <c r="I35" s="111"/>
      <c r="J35" s="112">
        <f ca="1">IFERROR(__xludf.DUMMYFUNCTION("IF(ISFORMULA(J34),IF(ISFORMULA(J38),IF(ISFORMULA(J39),"""",INDEX(FILTER(SECTION_PLAY_FRAMES,{FALSE,FALSE,TRUE,FALSE}),MATCH(J39,FILTER(SECTION_PLAY_FRAMES,{TRUE,FALSE,FALSE,FALSE}),0))),INDEX(FILTER(SECTION_PLAY_FRAMES,{FALSE,FALSE,TRUE,FALSE}),MATCH(J38,"&amp;"FILTER(SECTION_PLAY_FRAMES,{FALSE,TRUE,FALSE,FALSE}),0))),INDEX(FILTER(SECTION_PLAY_FRAMES,{TRUE,FALSE,FALSE,FALSE}),MATCH(J34,FILTER(SECTION_PLAY_FRAMES,{FALSE,TRUE,FALSE,FALSE}),0)))"),8.1)</f>
        <v>8.1</v>
      </c>
      <c r="K35" s="111"/>
      <c r="L35" s="113">
        <f ca="1">IFERROR(__xludf.DUMMYFUNCTION("IF(ISFORMULA(L34),IF(ISFORMULA(L28),IF(ISFORMULA(L29),"""",INDEX(FILTER(SECTION_PLAY_FRAMES,{FALSE,FALSE,TRUE,FALSE}),MATCH(L29,FILTER(SECTION_PLAY_FRAMES,{TRUE,FALSE,FALSE,FALSE}),0))),INDEX(FILTER(SECTION_PLAY_FRAMES,{FALSE,FALSE,TRUE,FALSE}),MATCH(L28,"&amp;"FILTER(SECTION_PLAY_FRAMES,{FALSE,TRUE,FALSE,FALSE}),0))),INDEX(FILTER(SECTION_PLAY_FRAMES,{TRUE,FALSE,FALSE,FALSE}),MATCH(L34,FILTER(SECTION_PLAY_FRAMES,{FALSE,TRUE,FALSE,FALSE}),0)))"),0)</f>
        <v>0</v>
      </c>
      <c r="M35" s="111"/>
      <c r="N35" s="112">
        <f ca="1">IFERROR(__xludf.DUMMYFUNCTION("IF(ISFORMULA(N34),IF(ISFORMULA(N30),IF(ISFORMULA(N31),"""",INDEX(FILTER(SECTION_PLAY_FRAMES,{FALSE,FALSE,TRUE,FALSE}),MATCH(N31,FILTER(SECTION_PLAY_FRAMES,{TRUE,FALSE,FALSE,FALSE}),0))),INDEX(FILTER(SECTION_PLAY_FRAMES,{FALSE,FALSE,TRUE,FALSE}),MATCH(N30,"&amp;"FILTER(SECTION_PLAY_FRAMES,{FALSE,TRUE,FALSE,FALSE}),0))),INDEX(FILTER(SECTION_PLAY_FRAMES,{TRUE,FALSE,FALSE,FALSE}),MATCH(N34,FILTER(SECTION_PLAY_FRAMES,{FALSE,TRUE,FALSE,FALSE}),0)))"),0)</f>
        <v>0</v>
      </c>
      <c r="O35" s="111"/>
      <c r="P35" s="110">
        <f ca="1">IFERROR(__xludf.DUMMYFUNCTION("IF(ISFORMULA(P34),IF(ISFORMULA(P36),IF(ISFORMULA(P37),"""",INDEX(FILTER(SECTION_PLAY_FRAMES,{FALSE,FALSE,TRUE,FALSE}),MATCH(P37,FILTER(SECTION_PLAY_FRAMES,{TRUE,FALSE,FALSE,FALSE}),0))),INDEX(FILTER(SECTION_PLAY_FRAMES,{FALSE,FALSE,TRUE,FALSE}),MATCH(P36,"&amp;"FILTER(SECTION_PLAY_FRAMES,{FALSE,TRUE,FALSE,FALSE}),0))),INDEX(FILTER(SECTION_PLAY_FRAMES,{TRUE,FALSE,FALSE,FALSE}),MATCH(P34,FILTER(SECTION_PLAY_FRAMES,{FALSE,TRUE,FALSE,FALSE}),0)))"),8.2)</f>
        <v>8.1999999999999993</v>
      </c>
      <c r="Q35" s="114"/>
      <c r="S35" s="103"/>
      <c r="T35" s="99"/>
      <c r="U35" s="99"/>
      <c r="V35" s="99"/>
      <c r="W35" s="99"/>
      <c r="X35" s="99"/>
      <c r="Y35" s="45">
        <f ca="1">SUM(Z35:AI35)</f>
        <v>4.92</v>
      </c>
      <c r="Z35" s="110">
        <f ca="1">IFERROR(__xludf.DUMMYFUNCTION("IF(ISFORMULA(Z34),IF(ISFORMULA(Z32),IF(ISFORMULA(Z33),"""",INDEX(FILTER(SECTION_PLAY_FRAMES,{FALSE,FALSE,TRUE,FALSE}),MATCH(Z33,FILTER(SECTION_PLAY_FRAMES,{TRUE,FALSE,FALSE,FALSE}),0))),INDEX(FILTER(SECTION_PLAY_FRAMES,{FALSE,FALSE,TRUE,FALSE}),MATCH(Z32,"&amp;"FILTER(SECTION_PLAY_FRAMES,{FALSE,TRUE,FALSE,FALSE}),0))),INDEX(FILTER(SECTION_PLAY_FRAMES,{TRUE,FALSE,FALSE,FALSE}),MATCH(Z34,FILTER(SECTION_PLAY_FRAMES,{FALSE,TRUE,FALSE,FALSE}),0)))"),2.5)</f>
        <v>2.5</v>
      </c>
      <c r="AA35" s="111"/>
      <c r="AB35" s="112">
        <f ca="1">IFERROR(__xludf.DUMMYFUNCTION("IF(ISFORMULA(AB34),IF(ISFORMULA(AB38),IF(ISFORMULA(AB39),"""",INDEX(FILTER(SECTION_PLAY_FRAMES,{FALSE,FALSE,TRUE,FALSE}),MATCH(AB39,FILTER(SECTION_PLAY_FRAMES,{TRUE,FALSE,FALSE,FALSE}),0))),INDEX(FILTER(SECTION_PLAY_FRAMES,{FALSE,FALSE,TRUE,FALSE}),MATCH("&amp;"AB38,FILTER(SECTION_PLAY_FRAMES,{FALSE,TRUE,FALSE,FALSE}),0))),INDEX(FILTER(SECTION_PLAY_FRAMES,{TRUE,FALSE,FALSE,FALSE}),MATCH(AB34,FILTER(SECTION_PLAY_FRAMES,{FALSE,TRUE,FALSE,FALSE}),0)))"),1.21)</f>
        <v>1.21</v>
      </c>
      <c r="AC35" s="111"/>
      <c r="AD35" s="113">
        <f ca="1">IFERROR(__xludf.DUMMYFUNCTION("IF(ISFORMULA(AD34),IF(ISFORMULA(AD28),IF(ISFORMULA(AD29),"""",INDEX(FILTER(SECTION_PLAY_FRAMES,{FALSE,FALSE,TRUE,FALSE}),MATCH(AD29,FILTER(SECTION_PLAY_FRAMES,{TRUE,FALSE,FALSE,FALSE}),0))),INDEX(FILTER(SECTION_PLAY_FRAMES,{FALSE,FALSE,TRUE,FALSE}),MATCH("&amp;"AD28,FILTER(SECTION_PLAY_FRAMES,{FALSE,TRUE,FALSE,FALSE}),0))),INDEX(FILTER(SECTION_PLAY_FRAMES,{TRUE,FALSE,FALSE,FALSE}),MATCH(AD34,FILTER(SECTION_PLAY_FRAMES,{FALSE,TRUE,FALSE,FALSE}),0)))"),0)</f>
        <v>0</v>
      </c>
      <c r="AE35" s="111"/>
      <c r="AF35" s="112">
        <f ca="1">IFERROR(__xludf.DUMMYFUNCTION("IF(ISFORMULA(AF34),IF(ISFORMULA(AF30),IF(ISFORMULA(AF31),"""",INDEX(FILTER(SECTION_PLAY_FRAMES,{FALSE,FALSE,TRUE,FALSE}),MATCH(AF31,FILTER(SECTION_PLAY_FRAMES,{TRUE,FALSE,FALSE,FALSE}),0))),INDEX(FILTER(SECTION_PLAY_FRAMES,{FALSE,FALSE,TRUE,FALSE}),MATCH("&amp;"AF30,FILTER(SECTION_PLAY_FRAMES,{FALSE,TRUE,FALSE,FALSE}),0))),INDEX(FILTER(SECTION_PLAY_FRAMES,{TRUE,FALSE,FALSE,FALSE}),MATCH(AF34,FILTER(SECTION_PLAY_FRAMES,{FALSE,TRUE,FALSE,FALSE}),0)))"),1.21)</f>
        <v>1.21</v>
      </c>
      <c r="AG35" s="111"/>
      <c r="AH35" s="110">
        <f ca="1">IFERROR(__xludf.DUMMYFUNCTION("IF(ISFORMULA(AH34),IF(ISFORMULA(AH36),IF(ISFORMULA(AH37),"""",INDEX(FILTER(SECTION_PLAY_FRAMES,{FALSE,FALSE,TRUE,FALSE}),MATCH(AH37,FILTER(SECTION_PLAY_FRAMES,{TRUE,FALSE,FALSE,FALSE}),0))),INDEX(FILTER(SECTION_PLAY_FRAMES,{FALSE,FALSE,TRUE,FALSE}),MATCH("&amp;"AH36,FILTER(SECTION_PLAY_FRAMES,{FALSE,TRUE,FALSE,FALSE}),0))),INDEX(FILTER(SECTION_PLAY_FRAMES,{TRUE,FALSE,FALSE,FALSE}),MATCH(AH34,FILTER(SECTION_PLAY_FRAMES,{FALSE,TRUE,FALSE,FALSE}),0)))"),0)</f>
        <v>0</v>
      </c>
      <c r="AI35" s="114"/>
    </row>
    <row r="36" spans="1:35" ht="17.399999999999999" x14ac:dyDescent="0.25">
      <c r="A36" s="100">
        <v>5</v>
      </c>
      <c r="B36" s="89" t="s">
        <v>35</v>
      </c>
      <c r="C36" s="91">
        <v>77</v>
      </c>
      <c r="D36" s="92" t="s">
        <v>327</v>
      </c>
      <c r="E36" s="93">
        <f ca="1">G37 + F36</f>
        <v>18.72</v>
      </c>
      <c r="F36" s="109"/>
      <c r="G36" s="45"/>
      <c r="H36" s="46" t="str">
        <f ca="1">IFERROR(__xludf.DUMMYFUNCTION("IF(ISFORMULA(H37),IF(ISFORMULA(H30),IF(ISFORMULA(H31),"""",INDEX(FILTER(SECTION_PLAY_FRAMES,{FALSE,FALSE,FALSE,TRUE}),MATCH(H31,FILTER(SECTION_PLAY_FRAMES,{TRUE,FALSE,FALSE,FALSE}),0))),INDEX(FILTER(SECTION_PLAY_FRAMES,{FALSE,FALSE,FALSE,TRUE}),MATCH(H30,"&amp;"FILTER(SECTION_PLAY_FRAMES,{FALSE,TRUE,FALSE,FALSE}),0))),VLOOKUP(H37,SECTION_PLAY_FRAMES,2,false))"),"3-2")</f>
        <v>3-2</v>
      </c>
      <c r="I36" s="47">
        <v>10</v>
      </c>
      <c r="J36" s="50" t="str">
        <f ca="1">IFERROR(__xludf.DUMMYFUNCTION("IF(ISFORMULA(J37),IF(ISFORMULA(J28),IF(ISFORMULA(J29),"""",INDEX(FILTER(SECTION_PLAY_FRAMES,{FALSE,FALSE,FALSE,TRUE}),MATCH(J29,FILTER(SECTION_PLAY_FRAMES,{TRUE,FALSE,FALSE,FALSE}),0))),INDEX(FILTER(SECTION_PLAY_FRAMES,{FALSE,FALSE,FALSE,TRUE}),MATCH(J28,"&amp;"FILTER(SECTION_PLAY_FRAMES,{FALSE,TRUE,FALSE,FALSE}),0))),VLOOKUP(J37,SECTION_PLAY_FRAMES,2,false))"),"1-3")</f>
        <v>1-3</v>
      </c>
      <c r="K36" s="52">
        <v>20</v>
      </c>
      <c r="L36" s="46" t="str">
        <f ca="1">IFERROR(__xludf.DUMMYFUNCTION("IF(ISFORMULA(L37),IF(ISFORMULA(L32),IF(ISFORMULA(L33),"""",INDEX(FILTER(SECTION_PLAY_FRAMES,{FALSE,FALSE,FALSE,TRUE}),MATCH(L33,FILTER(SECTION_PLAY_FRAMES,{TRUE,FALSE,FALSE,FALSE}),0))),INDEX(FILTER(SECTION_PLAY_FRAMES,{FALSE,FALSE,FALSE,TRUE}),MATCH(L32,"&amp;"FILTER(SECTION_PLAY_FRAMES,{FALSE,TRUE,FALSE,FALSE}),0))),VLOOKUP(L37,SECTION_PLAY_FRAMES,2,false))"),"0-3")</f>
        <v>0-3</v>
      </c>
      <c r="M36" s="47">
        <v>9</v>
      </c>
      <c r="N36" s="48" t="s">
        <v>550</v>
      </c>
      <c r="O36" s="49">
        <v>8</v>
      </c>
      <c r="P36" s="48" t="str">
        <f ca="1">IFERROR(__xludf.DUMMYFUNCTION("IF(ISFORMULA(P37),IF(ISFORMULA(P34),IF(ISFORMULA(P35),"""",INDEX(FILTER(SECTION_PLAY_FRAMES,{FALSE,FALSE,FALSE,TRUE}),MATCH(P35,FILTER(SECTION_PLAY_FRAMES,{TRUE,FALSE,FALSE,FALSE}),0))),INDEX(FILTER(SECTION_PLAY_FRAMES,{FALSE,FALSE,FALSE,TRUE}),MATCH(P34,"&amp;"FILTER(SECTION_PLAY_FRAMES,{FALSE,TRUE,FALSE,FALSE}),0))),VLOOKUP(P37,SECTION_PLAY_FRAMES,2,false))"),"1-3")</f>
        <v>1-3</v>
      </c>
      <c r="Q36" s="53">
        <v>10</v>
      </c>
      <c r="S36" s="100">
        <v>5</v>
      </c>
      <c r="T36" s="89" t="s">
        <v>132</v>
      </c>
      <c r="U36" s="91">
        <v>78</v>
      </c>
      <c r="V36" s="92" t="s">
        <v>532</v>
      </c>
      <c r="W36" s="93">
        <f ca="1">Y37 + X36</f>
        <v>31.93</v>
      </c>
      <c r="X36" s="109">
        <v>7</v>
      </c>
      <c r="Y36" s="45"/>
      <c r="Z36" s="46" t="str">
        <f ca="1">IFERROR(__xludf.DUMMYFUNCTION("IF(ISFORMULA(Z37),IF(ISFORMULA(Z30),IF(ISFORMULA(Z31),"""",INDEX(FILTER(SECTION_PLAY_FRAMES,{FALSE,FALSE,FALSE,TRUE}),MATCH(Z31,FILTER(SECTION_PLAY_FRAMES,{TRUE,FALSE,FALSE,FALSE}),0))),INDEX(FILTER(SECTION_PLAY_FRAMES,{FALSE,FALSE,FALSE,TRUE}),MATCH(Z30,"&amp;"FILTER(SECTION_PLAY_FRAMES,{FALSE,TRUE,FALSE,FALSE}),0))),VLOOKUP(Z37,SECTION_PLAY_FRAMES,2,false))"),"0-3")</f>
        <v>0-3</v>
      </c>
      <c r="AA36" s="47">
        <v>13</v>
      </c>
      <c r="AB36" s="50" t="str">
        <f ca="1">IFERROR(__xludf.DUMMYFUNCTION("IF(ISFORMULA(AB37),IF(ISFORMULA(AB28),IF(ISFORMULA(AB29),"""",INDEX(FILTER(SECTION_PLAY_FRAMES,{FALSE,FALSE,FALSE,TRUE}),MATCH(AB29,FILTER(SECTION_PLAY_FRAMES,{TRUE,FALSE,FALSE,FALSE}),0))),INDEX(FILTER(SECTION_PLAY_FRAMES,{FALSE,FALSE,FALSE,TRUE}),MATCH("&amp;"AB28,FILTER(SECTION_PLAY_FRAMES,{FALSE,TRUE,FALSE,FALSE}),0))),VLOOKUP(AB37,SECTION_PLAY_FRAMES,2,false))"),"0-3")</f>
        <v>0-3</v>
      </c>
      <c r="AC36" s="52">
        <v>20</v>
      </c>
      <c r="AD36" s="46" t="str">
        <f ca="1">IFERROR(__xludf.DUMMYFUNCTION("IF(ISFORMULA(AD37),IF(ISFORMULA(AD32),IF(ISFORMULA(AD33),"""",INDEX(FILTER(SECTION_PLAY_FRAMES,{FALSE,FALSE,FALSE,TRUE}),MATCH(AD33,FILTER(SECTION_PLAY_FRAMES,{TRUE,FALSE,FALSE,FALSE}),0))),INDEX(FILTER(SECTION_PLAY_FRAMES,{FALSE,FALSE,FALSE,TRUE}),MATCH("&amp;"AD32,FILTER(SECTION_PLAY_FRAMES,{FALSE,TRUE,FALSE,FALSE}),0))),VLOOKUP(AD37,SECTION_PLAY_FRAMES,2,false))"),"3-0")</f>
        <v>3-0</v>
      </c>
      <c r="AE36" s="47">
        <v>1</v>
      </c>
      <c r="AF36" s="48" t="s">
        <v>545</v>
      </c>
      <c r="AG36" s="49">
        <v>9</v>
      </c>
      <c r="AH36" s="48" t="str">
        <f ca="1">IFERROR(__xludf.DUMMYFUNCTION("IF(ISFORMULA(AH37),IF(ISFORMULA(AH34),IF(ISFORMULA(AH35),"""",INDEX(FILTER(SECTION_PLAY_FRAMES,{FALSE,FALSE,FALSE,TRUE}),MATCH(AH35,FILTER(SECTION_PLAY_FRAMES,{TRUE,FALSE,FALSE,FALSE}),0))),INDEX(FILTER(SECTION_PLAY_FRAMES,{FALSE,FALSE,FALSE,TRUE}),MATCH("&amp;"AH34,FILTER(SECTION_PLAY_FRAMES,{FALSE,TRUE,FALSE,FALSE}),0))),VLOOKUP(AH37,SECTION_PLAY_FRAMES,2,false))"),"3-0")</f>
        <v>3-0</v>
      </c>
      <c r="AI36" s="53">
        <v>10</v>
      </c>
    </row>
    <row r="37" spans="1:35" ht="17.399999999999999" x14ac:dyDescent="0.3">
      <c r="A37" s="103"/>
      <c r="B37" s="99"/>
      <c r="C37" s="99"/>
      <c r="D37" s="99"/>
      <c r="E37" s="99"/>
      <c r="F37" s="99"/>
      <c r="G37" s="45">
        <f ca="1">SUM(H37:Q37)</f>
        <v>18.72</v>
      </c>
      <c r="H37" s="112">
        <f ca="1">IFERROR(__xludf.DUMMYFUNCTION("IF(ISFORMULA(H36),IF(ISFORMULA(H30),IF(ISFORMULA(H31),"""",INDEX(FILTER(SECTION_PLAY_FRAMES,{FALSE,FALSE,TRUE,FALSE}),MATCH(H31,FILTER(SECTION_PLAY_FRAMES,{TRUE,FALSE,FALSE,FALSE}),0))),INDEX(FILTER(SECTION_PLAY_FRAMES,{FALSE,FALSE,TRUE,FALSE}),MATCH(H30,"&amp;"FILTER(SECTION_PLAY_FRAMES,{FALSE,TRUE,FALSE,FALSE}),0))),INDEX(FILTER(SECTION_PLAY_FRAMES,{TRUE,FALSE,FALSE,FALSE}),MATCH(H36,FILTER(SECTION_PLAY_FRAMES,{FALSE,TRUE,FALSE,FALSE}),0)))"),8.1)</f>
        <v>8.1</v>
      </c>
      <c r="I37" s="111"/>
      <c r="J37" s="113">
        <f ca="1">IFERROR(__xludf.DUMMYFUNCTION("IF(ISFORMULA(J36),IF(ISFORMULA(J28),IF(ISFORMULA(J29),"""",INDEX(FILTER(SECTION_PLAY_FRAMES,{FALSE,FALSE,TRUE,FALSE}),MATCH(J29,FILTER(SECTION_PLAY_FRAMES,{TRUE,FALSE,FALSE,FALSE}),0))),INDEX(FILTER(SECTION_PLAY_FRAMES,{FALSE,FALSE,TRUE,FALSE}),MATCH(J28,"&amp;"FILTER(SECTION_PLAY_FRAMES,{FALSE,TRUE,FALSE,FALSE}),0))),INDEX(FILTER(SECTION_PLAY_FRAMES,{TRUE,FALSE,FALSE,FALSE}),MATCH(J36,FILTER(SECTION_PLAY_FRAMES,{FALSE,TRUE,FALSE,FALSE}),0)))"),1.21)</f>
        <v>1.21</v>
      </c>
      <c r="K37" s="111"/>
      <c r="L37" s="112">
        <f ca="1">IFERROR(__xludf.DUMMYFUNCTION("IF(ISFORMULA(L36),IF(ISFORMULA(L32),IF(ISFORMULA(L33),"""",INDEX(FILTER(SECTION_PLAY_FRAMES,{FALSE,FALSE,TRUE,FALSE}),MATCH(L33,FILTER(SECTION_PLAY_FRAMES,{TRUE,FALSE,FALSE,FALSE}),0))),INDEX(FILTER(SECTION_PLAY_FRAMES,{FALSE,FALSE,TRUE,FALSE}),MATCH(L32,"&amp;"FILTER(SECTION_PLAY_FRAMES,{FALSE,TRUE,FALSE,FALSE}),0))),INDEX(FILTER(SECTION_PLAY_FRAMES,{TRUE,FALSE,FALSE,FALSE}),MATCH(L36,FILTER(SECTION_PLAY_FRAMES,{FALSE,TRUE,FALSE,FALSE}),0)))"),0)</f>
        <v>0</v>
      </c>
      <c r="M37" s="111"/>
      <c r="N37" s="110">
        <f ca="1">IFERROR(__xludf.DUMMYFUNCTION("IF(ISFORMULA(N36),IF(ISFORMULA(N38),IF(ISFORMULA(N39),"""",INDEX(FILTER(SECTION_PLAY_FRAMES,{FALSE,FALSE,TRUE,FALSE}),MATCH(N39,FILTER(SECTION_PLAY_FRAMES,{TRUE,FALSE,FALSE,FALSE}),0))),INDEX(FILTER(SECTION_PLAY_FRAMES,{FALSE,FALSE,TRUE,FALSE}),MATCH(N38,"&amp;"FILTER(SECTION_PLAY_FRAMES,{FALSE,TRUE,FALSE,FALSE}),0))),INDEX(FILTER(SECTION_PLAY_FRAMES,{TRUE,FALSE,FALSE,FALSE}),MATCH(N36,FILTER(SECTION_PLAY_FRAMES,{FALSE,TRUE,FALSE,FALSE}),0)))"),8.2)</f>
        <v>8.1999999999999993</v>
      </c>
      <c r="O37" s="111"/>
      <c r="P37" s="110">
        <f ca="1">IFERROR(__xludf.DUMMYFUNCTION("IF(ISFORMULA(P36),IF(ISFORMULA(P34),IF(ISFORMULA(P35),"""",INDEX(FILTER(SECTION_PLAY_FRAMES,{FALSE,FALSE,TRUE,FALSE}),MATCH(P35,FILTER(SECTION_PLAY_FRAMES,{TRUE,FALSE,FALSE,FALSE}),0))),INDEX(FILTER(SECTION_PLAY_FRAMES,{FALSE,FALSE,TRUE,FALSE}),MATCH(P34,"&amp;"FILTER(SECTION_PLAY_FRAMES,{FALSE,TRUE,FALSE,FALSE}),0))),INDEX(FILTER(SECTION_PLAY_FRAMES,{TRUE,FALSE,FALSE,FALSE}),MATCH(P36,FILTER(SECTION_PLAY_FRAMES,{FALSE,TRUE,FALSE,FALSE}),0)))"),1.21)</f>
        <v>1.21</v>
      </c>
      <c r="Q37" s="114"/>
      <c r="S37" s="103"/>
      <c r="T37" s="99"/>
      <c r="U37" s="99"/>
      <c r="V37" s="99"/>
      <c r="W37" s="99"/>
      <c r="X37" s="99"/>
      <c r="Y37" s="45">
        <f ca="1">SUM(Z37:AI37)</f>
        <v>24.93</v>
      </c>
      <c r="Z37" s="112">
        <f ca="1">IFERROR(__xludf.DUMMYFUNCTION("IF(ISFORMULA(Z36),IF(ISFORMULA(Z30),IF(ISFORMULA(Z31),"""",INDEX(FILTER(SECTION_PLAY_FRAMES,{FALSE,FALSE,TRUE,FALSE}),MATCH(Z31,FILTER(SECTION_PLAY_FRAMES,{TRUE,FALSE,FALSE,FALSE}),0))),INDEX(FILTER(SECTION_PLAY_FRAMES,{FALSE,FALSE,TRUE,FALSE}),MATCH(Z30,"&amp;"FILTER(SECTION_PLAY_FRAMES,{FALSE,TRUE,FALSE,FALSE}),0))),INDEX(FILTER(SECTION_PLAY_FRAMES,{TRUE,FALSE,FALSE,FALSE}),MATCH(Z36,FILTER(SECTION_PLAY_FRAMES,{FALSE,TRUE,FALSE,FALSE}),0)))"),0)</f>
        <v>0</v>
      </c>
      <c r="AA37" s="111"/>
      <c r="AB37" s="113">
        <f ca="1">IFERROR(__xludf.DUMMYFUNCTION("IF(ISFORMULA(AB36),IF(ISFORMULA(AB28),IF(ISFORMULA(AB29),"""",INDEX(FILTER(SECTION_PLAY_FRAMES,{FALSE,FALSE,TRUE,FALSE}),MATCH(AB29,FILTER(SECTION_PLAY_FRAMES,{TRUE,FALSE,FALSE,FALSE}),0))),INDEX(FILTER(SECTION_PLAY_FRAMES,{FALSE,FALSE,TRUE,FALSE}),MATCH("&amp;"AB28,FILTER(SECTION_PLAY_FRAMES,{FALSE,TRUE,FALSE,FALSE}),0))),INDEX(FILTER(SECTION_PLAY_FRAMES,{TRUE,FALSE,FALSE,FALSE}),MATCH(AB36,FILTER(SECTION_PLAY_FRAMES,{FALSE,TRUE,FALSE,FALSE}),0)))"),0)</f>
        <v>0</v>
      </c>
      <c r="AC37" s="111"/>
      <c r="AD37" s="112">
        <f ca="1">IFERROR(__xludf.DUMMYFUNCTION("IF(ISFORMULA(AD36),IF(ISFORMULA(AD32),IF(ISFORMULA(AD33),"""",INDEX(FILTER(SECTION_PLAY_FRAMES,{FALSE,FALSE,TRUE,FALSE}),MATCH(AD33,FILTER(SECTION_PLAY_FRAMES,{TRUE,FALSE,FALSE,FALSE}),0))),INDEX(FILTER(SECTION_PLAY_FRAMES,{FALSE,FALSE,TRUE,FALSE}),MATCH("&amp;"AD32,FILTER(SECTION_PLAY_FRAMES,{FALSE,TRUE,FALSE,FALSE}),0))),INDEX(FILTER(SECTION_PLAY_FRAMES,{TRUE,FALSE,FALSE,FALSE}),MATCH(AD36,FILTER(SECTION_PLAY_FRAMES,{FALSE,TRUE,FALSE,FALSE}),0)))"),8.31)</f>
        <v>8.31</v>
      </c>
      <c r="AE37" s="111"/>
      <c r="AF37" s="110">
        <f ca="1">IFERROR(__xludf.DUMMYFUNCTION("IF(ISFORMULA(AF36),IF(ISFORMULA(AF38),IF(ISFORMULA(AF39),"""",INDEX(FILTER(SECTION_PLAY_FRAMES,{FALSE,FALSE,TRUE,FALSE}),MATCH(AF39,FILTER(SECTION_PLAY_FRAMES,{TRUE,FALSE,FALSE,FALSE}),0))),INDEX(FILTER(SECTION_PLAY_FRAMES,{FALSE,FALSE,TRUE,FALSE}),MATCH("&amp;"AF38,FILTER(SECTION_PLAY_FRAMES,{FALSE,TRUE,FALSE,FALSE}),0))),INDEX(FILTER(SECTION_PLAY_FRAMES,{TRUE,FALSE,FALSE,FALSE}),MATCH(AF36,FILTER(SECTION_PLAY_FRAMES,{FALSE,TRUE,FALSE,FALSE}),0)))"),8.31)</f>
        <v>8.31</v>
      </c>
      <c r="AG37" s="111"/>
      <c r="AH37" s="110">
        <f ca="1">IFERROR(__xludf.DUMMYFUNCTION("IF(ISFORMULA(AH36),IF(ISFORMULA(AH34),IF(ISFORMULA(AH35),"""",INDEX(FILTER(SECTION_PLAY_FRAMES,{FALSE,FALSE,TRUE,FALSE}),MATCH(AH35,FILTER(SECTION_PLAY_FRAMES,{TRUE,FALSE,FALSE,FALSE}),0))),INDEX(FILTER(SECTION_PLAY_FRAMES,{FALSE,FALSE,TRUE,FALSE}),MATCH("&amp;"AH34,FILTER(SECTION_PLAY_FRAMES,{FALSE,TRUE,FALSE,FALSE}),0))),INDEX(FILTER(SECTION_PLAY_FRAMES,{TRUE,FALSE,FALSE,FALSE}),MATCH(AH36,FILTER(SECTION_PLAY_FRAMES,{FALSE,TRUE,FALSE,FALSE}),0)))"),8.31)</f>
        <v>8.31</v>
      </c>
      <c r="AI37" s="114"/>
    </row>
    <row r="38" spans="1:35" ht="17.399999999999999" x14ac:dyDescent="0.25">
      <c r="A38" s="100">
        <v>6</v>
      </c>
      <c r="B38" s="89" t="s">
        <v>45</v>
      </c>
      <c r="C38" s="91">
        <v>102</v>
      </c>
      <c r="D38" s="92" t="s">
        <v>531</v>
      </c>
      <c r="E38" s="93">
        <f ca="1">G39 + F38</f>
        <v>4.92</v>
      </c>
      <c r="F38" s="109"/>
      <c r="G38" s="45"/>
      <c r="H38" s="50" t="str">
        <f ca="1">IFERROR(__xludf.DUMMYFUNCTION("IF(ISFORMULA(H39),IF(ISFORMULA(H28),IF(ISFORMULA(H29),"""",INDEX(FILTER(SECTION_PLAY_FRAMES,{FALSE,FALSE,FALSE,TRUE}),MATCH(H29,FILTER(SECTION_PLAY_FRAMES,{TRUE,FALSE,FALSE,FALSE}),0))),INDEX(FILTER(SECTION_PLAY_FRAMES,{FALSE,FALSE,FALSE,TRUE}),MATCH(H28,"&amp;"FILTER(SECTION_PLAY_FRAMES,{FALSE,TRUE,FALSE,FALSE}),0))),VLOOKUP(H39,SECTION_PLAY_FRAMES,2,false))"),"0-3")</f>
        <v>0-3</v>
      </c>
      <c r="I38" s="52">
        <v>9</v>
      </c>
      <c r="J38" s="46" t="str">
        <f ca="1">IFERROR(__xludf.DUMMYFUNCTION("IF(ISFORMULA(J39),IF(ISFORMULA(J34),IF(ISFORMULA(J35),"""",INDEX(FILTER(SECTION_PLAY_FRAMES,{FALSE,FALSE,FALSE,TRUE}),MATCH(J35,FILTER(SECTION_PLAY_FRAMES,{TRUE,FALSE,FALSE,FALSE}),0))),INDEX(FILTER(SECTION_PLAY_FRAMES,{FALSE,FALSE,FALSE,TRUE}),MATCH(J34,"&amp;"FILTER(SECTION_PLAY_FRAMES,{FALSE,TRUE,FALSE,FALSE}),0))),VLOOKUP(J39,SECTION_PLAY_FRAMES,2,false))"),"2-3")</f>
        <v>2-3</v>
      </c>
      <c r="K38" s="47">
        <v>11</v>
      </c>
      <c r="L38" s="48" t="str">
        <f ca="1">IFERROR(__xludf.DUMMYFUNCTION("IF(ISFORMULA(L39),IF(ISFORMULA(L30),IF(ISFORMULA(L31),"""",INDEX(FILTER(SECTION_PLAY_FRAMES,{FALSE,FALSE,FALSE,TRUE}),MATCH(L31,FILTER(SECTION_PLAY_FRAMES,{TRUE,FALSE,FALSE,FALSE}),0))),INDEX(FILTER(SECTION_PLAY_FRAMES,{FALSE,FALSE,FALSE,TRUE}),MATCH(L30,"&amp;"FILTER(SECTION_PLAY_FRAMES,{FALSE,TRUE,FALSE,FALSE}),0))),VLOOKUP(L39,SECTION_PLAY_FRAMES,2,false))"),"1-3")</f>
        <v>1-3</v>
      </c>
      <c r="M38" s="49">
        <v>13</v>
      </c>
      <c r="N38" s="48" t="str">
        <f ca="1">IFERROR(__xludf.DUMMYFUNCTION("IF(ISFORMULA(N39),IF(ISFORMULA(N36),IF(ISFORMULA(N37),"""",INDEX(FILTER(SECTION_PLAY_FRAMES,{FALSE,FALSE,FALSE,TRUE}),MATCH(N37,FILTER(SECTION_PLAY_FRAMES,{TRUE,FALSE,FALSE,FALSE}),0))),INDEX(FILTER(SECTION_PLAY_FRAMES,{FALSE,FALSE,FALSE,TRUE}),MATCH(N36,"&amp;"FILTER(SECTION_PLAY_FRAMES,{FALSE,TRUE,FALSE,FALSE}),0))),VLOOKUP(N39,SECTION_PLAY_FRAMES,2,false))"),"1-3")</f>
        <v>1-3</v>
      </c>
      <c r="O38" s="49">
        <v>8</v>
      </c>
      <c r="P38" s="46" t="str">
        <f ca="1">IFERROR(__xludf.DUMMYFUNCTION("IF(ISFORMULA(P39),IF(ISFORMULA(P32),IF(ISFORMULA(P33),"""",INDEX(FILTER(SECTION_PLAY_FRAMES,{FALSE,FALSE,FALSE,TRUE}),MATCH(P33,FILTER(SECTION_PLAY_FRAMES,{TRUE,FALSE,FALSE,FALSE}),0))),INDEX(FILTER(SECTION_PLAY_FRAMES,{FALSE,FALSE,FALSE,TRUE}),MATCH(P32,"&amp;"FILTER(SECTION_PLAY_FRAMES,{FALSE,TRUE,FALSE,FALSE}),0))),VLOOKUP(P39,SECTION_PLAY_FRAMES,2,false))"),"0-3")</f>
        <v>0-3</v>
      </c>
      <c r="Q38" s="55">
        <v>8</v>
      </c>
      <c r="S38" s="100">
        <v>6</v>
      </c>
      <c r="T38" s="89" t="s">
        <v>79</v>
      </c>
      <c r="U38" s="91">
        <v>103</v>
      </c>
      <c r="V38" s="92" t="s">
        <v>349</v>
      </c>
      <c r="W38" s="93">
        <f ca="1">Y39 + X38</f>
        <v>10.620000000000001</v>
      </c>
      <c r="X38" s="109"/>
      <c r="Y38" s="45"/>
      <c r="Z38" s="50" t="str">
        <f ca="1">IFERROR(__xludf.DUMMYFUNCTION("IF(ISFORMULA(Z39),IF(ISFORMULA(Z28),IF(ISFORMULA(Z29),"""",INDEX(FILTER(SECTION_PLAY_FRAMES,{FALSE,FALSE,FALSE,TRUE}),MATCH(Z29,FILTER(SECTION_PLAY_FRAMES,{TRUE,FALSE,FALSE,FALSE}),0))),INDEX(FILTER(SECTION_PLAY_FRAMES,{FALSE,FALSE,FALSE,TRUE}),MATCH(Z28,"&amp;"FILTER(SECTION_PLAY_FRAMES,{FALSE,TRUE,FALSE,FALSE}),0))),VLOOKUP(Z39,SECTION_PLAY_FRAMES,2,false))"),"0-3")</f>
        <v>0-3</v>
      </c>
      <c r="AA38" s="52">
        <v>12</v>
      </c>
      <c r="AB38" s="46" t="str">
        <f ca="1">IFERROR(__xludf.DUMMYFUNCTION("IF(ISFORMULA(AB39),IF(ISFORMULA(AB34),IF(ISFORMULA(AB35),"""",INDEX(FILTER(SECTION_PLAY_FRAMES,{FALSE,FALSE,FALSE,TRUE}),MATCH(AB35,FILTER(SECTION_PLAY_FRAMES,{TRUE,FALSE,FALSE,FALSE}),0))),INDEX(FILTER(SECTION_PLAY_FRAMES,{FALSE,FALSE,FALSE,TRUE}),MATCH("&amp;"AB34,FILTER(SECTION_PLAY_FRAMES,{FALSE,TRUE,FALSE,FALSE}),0))),VLOOKUP(AB39,SECTION_PLAY_FRAMES,2,false))"),"3-1")</f>
        <v>3-1</v>
      </c>
      <c r="AC38" s="47">
        <v>3</v>
      </c>
      <c r="AD38" s="48" t="str">
        <f ca="1">IFERROR(__xludf.DUMMYFUNCTION("IF(ISFORMULA(AD39),IF(ISFORMULA(AD30),IF(ISFORMULA(AD31),"""",INDEX(FILTER(SECTION_PLAY_FRAMES,{FALSE,FALSE,FALSE,TRUE}),MATCH(AD31,FILTER(SECTION_PLAY_FRAMES,{TRUE,FALSE,FALSE,FALSE}),0))),INDEX(FILTER(SECTION_PLAY_FRAMES,{FALSE,FALSE,FALSE,TRUE}),MATCH("&amp;"AD30,FILTER(SECTION_PLAY_FRAMES,{FALSE,TRUE,FALSE,FALSE}),0))),VLOOKUP(AD39,SECTION_PLAY_FRAMES,2,false))"),"1-3")</f>
        <v>1-3</v>
      </c>
      <c r="AE38" s="49">
        <v>4</v>
      </c>
      <c r="AF38" s="48" t="str">
        <f ca="1">IFERROR(__xludf.DUMMYFUNCTION("IF(ISFORMULA(AF39),IF(ISFORMULA(AF36),IF(ISFORMULA(AF37),"""",INDEX(FILTER(SECTION_PLAY_FRAMES,{FALSE,FALSE,FALSE,TRUE}),MATCH(AF37,FILTER(SECTION_PLAY_FRAMES,{TRUE,FALSE,FALSE,FALSE}),0))),INDEX(FILTER(SECTION_PLAY_FRAMES,{FALSE,FALSE,FALSE,TRUE}),MATCH("&amp;"AF36,FILTER(SECTION_PLAY_FRAMES,{FALSE,TRUE,FALSE,FALSE}),0))),VLOOKUP(AF39,SECTION_PLAY_FRAMES,2,false))"),"0-3")</f>
        <v>0-3</v>
      </c>
      <c r="AG38" s="49">
        <v>9</v>
      </c>
      <c r="AH38" s="46" t="str">
        <f ca="1">IFERROR(__xludf.DUMMYFUNCTION("IF(ISFORMULA(AH39),IF(ISFORMULA(AH32),IF(ISFORMULA(AH33),"""",INDEX(FILTER(SECTION_PLAY_FRAMES,{FALSE,FALSE,FALSE,TRUE}),MATCH(AH33,FILTER(SECTION_PLAY_FRAMES,{TRUE,FALSE,FALSE,FALSE}),0))),INDEX(FILTER(SECTION_PLAY_FRAMES,{FALSE,FALSE,FALSE,TRUE}),MATCH("&amp;"AH32,FILTER(SECTION_PLAY_FRAMES,{FALSE,TRUE,FALSE,FALSE}),0))),VLOOKUP(AH39,SECTION_PLAY_FRAMES,2,false))"),"1-3")</f>
        <v>1-3</v>
      </c>
      <c r="AI38" s="55">
        <v>15</v>
      </c>
    </row>
    <row r="39" spans="1:35" ht="17.399999999999999" x14ac:dyDescent="0.3">
      <c r="A39" s="101"/>
      <c r="B39" s="90"/>
      <c r="C39" s="90"/>
      <c r="D39" s="90"/>
      <c r="E39" s="90"/>
      <c r="F39" s="90"/>
      <c r="G39" s="54">
        <f ca="1">SUM(H39:Q39)</f>
        <v>4.92</v>
      </c>
      <c r="H39" s="115">
        <f ca="1">IFERROR(__xludf.DUMMYFUNCTION("IF(ISFORMULA(H38),IF(ISFORMULA(H28),IF(ISFORMULA(H29),"""",INDEX(FILTER(SECTION_PLAY_FRAMES,{FALSE,FALSE,TRUE,FALSE}),MATCH(H29,FILTER(SECTION_PLAY_FRAMES,{TRUE,FALSE,FALSE,FALSE}),0))),INDEX(FILTER(SECTION_PLAY_FRAMES,{FALSE,FALSE,TRUE,FALSE}),MATCH(H28,"&amp;"FILTER(SECTION_PLAY_FRAMES,{FALSE,TRUE,FALSE,FALSE}),0))),INDEX(FILTER(SECTION_PLAY_FRAMES,{TRUE,FALSE,FALSE,FALSE}),MATCH(H38,FILTER(SECTION_PLAY_FRAMES,{FALSE,TRUE,FALSE,FALSE}),0)))"),0)</f>
        <v>0</v>
      </c>
      <c r="I39" s="95"/>
      <c r="J39" s="96">
        <f ca="1">IFERROR(__xludf.DUMMYFUNCTION("IF(ISFORMULA(J38),IF(ISFORMULA(J34),IF(ISFORMULA(J35),"""",INDEX(FILTER(SECTION_PLAY_FRAMES,{FALSE,FALSE,TRUE,FALSE}),MATCH(J35,FILTER(SECTION_PLAY_FRAMES,{TRUE,FALSE,FALSE,FALSE}),0))),INDEX(FILTER(SECTION_PLAY_FRAMES,{FALSE,FALSE,TRUE,FALSE}),MATCH(J34,"&amp;"FILTER(SECTION_PLAY_FRAMES,{FALSE,TRUE,FALSE,FALSE}),0))),INDEX(FILTER(SECTION_PLAY_FRAMES,{TRUE,FALSE,FALSE,FALSE}),MATCH(J38,FILTER(SECTION_PLAY_FRAMES,{FALSE,TRUE,FALSE,FALSE}),0)))"),2.5)</f>
        <v>2.5</v>
      </c>
      <c r="K39" s="95"/>
      <c r="L39" s="94">
        <f ca="1">IFERROR(__xludf.DUMMYFUNCTION("IF(ISFORMULA(L38),IF(ISFORMULA(L30),IF(ISFORMULA(L31),"""",INDEX(FILTER(SECTION_PLAY_FRAMES,{FALSE,FALSE,TRUE,FALSE}),MATCH(L31,FILTER(SECTION_PLAY_FRAMES,{TRUE,FALSE,FALSE,FALSE}),0))),INDEX(FILTER(SECTION_PLAY_FRAMES,{FALSE,FALSE,TRUE,FALSE}),MATCH(L30,"&amp;"FILTER(SECTION_PLAY_FRAMES,{FALSE,TRUE,FALSE,FALSE}),0))),INDEX(FILTER(SECTION_PLAY_FRAMES,{TRUE,FALSE,FALSE,FALSE}),MATCH(L38,FILTER(SECTION_PLAY_FRAMES,{FALSE,TRUE,FALSE,FALSE}),0)))"),1.21)</f>
        <v>1.21</v>
      </c>
      <c r="M39" s="95"/>
      <c r="N39" s="94">
        <f ca="1">IFERROR(__xludf.DUMMYFUNCTION("IF(ISFORMULA(N38),IF(ISFORMULA(N36),IF(ISFORMULA(N37),"""",INDEX(FILTER(SECTION_PLAY_FRAMES,{FALSE,FALSE,TRUE,FALSE}),MATCH(N37,FILTER(SECTION_PLAY_FRAMES,{TRUE,FALSE,FALSE,FALSE}),0))),INDEX(FILTER(SECTION_PLAY_FRAMES,{FALSE,FALSE,TRUE,FALSE}),MATCH(N36,"&amp;"FILTER(SECTION_PLAY_FRAMES,{FALSE,TRUE,FALSE,FALSE}),0))),INDEX(FILTER(SECTION_PLAY_FRAMES,{TRUE,FALSE,FALSE,FALSE}),MATCH(N38,FILTER(SECTION_PLAY_FRAMES,{FALSE,TRUE,FALSE,FALSE}),0)))"),1.21)</f>
        <v>1.21</v>
      </c>
      <c r="O39" s="95"/>
      <c r="P39" s="96">
        <f ca="1">IFERROR(__xludf.DUMMYFUNCTION("IF(ISFORMULA(P38),IF(ISFORMULA(P32),IF(ISFORMULA(P33),"""",INDEX(FILTER(SECTION_PLAY_FRAMES,{FALSE,FALSE,TRUE,FALSE}),MATCH(P33,FILTER(SECTION_PLAY_FRAMES,{TRUE,FALSE,FALSE,FALSE}),0))),INDEX(FILTER(SECTION_PLAY_FRAMES,{FALSE,FALSE,TRUE,FALSE}),MATCH(P32,"&amp;"FILTER(SECTION_PLAY_FRAMES,{FALSE,TRUE,FALSE,FALSE}),0))),INDEX(FILTER(SECTION_PLAY_FRAMES,{TRUE,FALSE,FALSE,FALSE}),MATCH(P38,FILTER(SECTION_PLAY_FRAMES,{FALSE,TRUE,FALSE,FALSE}),0)))"),0)</f>
        <v>0</v>
      </c>
      <c r="Q39" s="97"/>
      <c r="S39" s="101"/>
      <c r="T39" s="90"/>
      <c r="U39" s="90"/>
      <c r="V39" s="90"/>
      <c r="W39" s="90"/>
      <c r="X39" s="90"/>
      <c r="Y39" s="54">
        <f ca="1">SUM(Z39:AI39)</f>
        <v>10.620000000000001</v>
      </c>
      <c r="Z39" s="115">
        <f ca="1">IFERROR(__xludf.DUMMYFUNCTION("IF(ISFORMULA(Z38),IF(ISFORMULA(Z28),IF(ISFORMULA(Z29),"""",INDEX(FILTER(SECTION_PLAY_FRAMES,{FALSE,FALSE,TRUE,FALSE}),MATCH(Z29,FILTER(SECTION_PLAY_FRAMES,{TRUE,FALSE,FALSE,FALSE}),0))),INDEX(FILTER(SECTION_PLAY_FRAMES,{FALSE,FALSE,TRUE,FALSE}),MATCH(Z28,"&amp;"FILTER(SECTION_PLAY_FRAMES,{FALSE,TRUE,FALSE,FALSE}),0))),INDEX(FILTER(SECTION_PLAY_FRAMES,{TRUE,FALSE,FALSE,FALSE}),MATCH(Z38,FILTER(SECTION_PLAY_FRAMES,{FALSE,TRUE,FALSE,FALSE}),0)))"),0)</f>
        <v>0</v>
      </c>
      <c r="AA39" s="95"/>
      <c r="AB39" s="96">
        <f ca="1">IFERROR(__xludf.DUMMYFUNCTION("IF(ISFORMULA(AB38),IF(ISFORMULA(AB34),IF(ISFORMULA(AB35),"""",INDEX(FILTER(SECTION_PLAY_FRAMES,{FALSE,FALSE,TRUE,FALSE}),MATCH(AB35,FILTER(SECTION_PLAY_FRAMES,{TRUE,FALSE,FALSE,FALSE}),0))),INDEX(FILTER(SECTION_PLAY_FRAMES,{FALSE,FALSE,TRUE,FALSE}),MATCH("&amp;"AB34,FILTER(SECTION_PLAY_FRAMES,{FALSE,TRUE,FALSE,FALSE}),0))),INDEX(FILTER(SECTION_PLAY_FRAMES,{TRUE,FALSE,FALSE,FALSE}),MATCH(AB38,FILTER(SECTION_PLAY_FRAMES,{FALSE,TRUE,FALSE,FALSE}),0)))"),8.2)</f>
        <v>8.1999999999999993</v>
      </c>
      <c r="AC39" s="95"/>
      <c r="AD39" s="94">
        <f ca="1">IFERROR(__xludf.DUMMYFUNCTION("IF(ISFORMULA(AD38),IF(ISFORMULA(AD30),IF(ISFORMULA(AD31),"""",INDEX(FILTER(SECTION_PLAY_FRAMES,{FALSE,FALSE,TRUE,FALSE}),MATCH(AD31,FILTER(SECTION_PLAY_FRAMES,{TRUE,FALSE,FALSE,FALSE}),0))),INDEX(FILTER(SECTION_PLAY_FRAMES,{FALSE,FALSE,TRUE,FALSE}),MATCH("&amp;"AD30,FILTER(SECTION_PLAY_FRAMES,{FALSE,TRUE,FALSE,FALSE}),0))),INDEX(FILTER(SECTION_PLAY_FRAMES,{TRUE,FALSE,FALSE,FALSE}),MATCH(AD38,FILTER(SECTION_PLAY_FRAMES,{FALSE,TRUE,FALSE,FALSE}),0)))"),1.21)</f>
        <v>1.21</v>
      </c>
      <c r="AE39" s="95"/>
      <c r="AF39" s="94">
        <f ca="1">IFERROR(__xludf.DUMMYFUNCTION("IF(ISFORMULA(AF38),IF(ISFORMULA(AF36),IF(ISFORMULA(AF37),"""",INDEX(FILTER(SECTION_PLAY_FRAMES,{FALSE,FALSE,TRUE,FALSE}),MATCH(AF37,FILTER(SECTION_PLAY_FRAMES,{TRUE,FALSE,FALSE,FALSE}),0))),INDEX(FILTER(SECTION_PLAY_FRAMES,{FALSE,FALSE,TRUE,FALSE}),MATCH("&amp;"AF36,FILTER(SECTION_PLAY_FRAMES,{FALSE,TRUE,FALSE,FALSE}),0))),INDEX(FILTER(SECTION_PLAY_FRAMES,{TRUE,FALSE,FALSE,FALSE}),MATCH(AF38,FILTER(SECTION_PLAY_FRAMES,{FALSE,TRUE,FALSE,FALSE}),0)))"),0)</f>
        <v>0</v>
      </c>
      <c r="AG39" s="95"/>
      <c r="AH39" s="96">
        <f ca="1">IFERROR(__xludf.DUMMYFUNCTION("IF(ISFORMULA(AH38),IF(ISFORMULA(AH32),IF(ISFORMULA(AH33),"""",INDEX(FILTER(SECTION_PLAY_FRAMES,{FALSE,FALSE,TRUE,FALSE}),MATCH(AH33,FILTER(SECTION_PLAY_FRAMES,{TRUE,FALSE,FALSE,FALSE}),0))),INDEX(FILTER(SECTION_PLAY_FRAMES,{FALSE,FALSE,TRUE,FALSE}),MATCH("&amp;"AH32,FILTER(SECTION_PLAY_FRAMES,{FALSE,TRUE,FALSE,FALSE}),0))),INDEX(FILTER(SECTION_PLAY_FRAMES,{TRUE,FALSE,FALSE,FALSE}),MATCH(AH38,FILTER(SECTION_PLAY_FRAMES,{FALSE,TRUE,FALSE,FALSE}),0)))"),1.21)</f>
        <v>1.21</v>
      </c>
      <c r="AI39" s="97"/>
    </row>
    <row r="41" spans="1:35" ht="13.8" x14ac:dyDescent="0.25">
      <c r="A41" s="98" t="s">
        <v>600</v>
      </c>
      <c r="B41" s="99"/>
      <c r="C41" s="99"/>
      <c r="D41" s="99"/>
      <c r="S41" s="98" t="s">
        <v>601</v>
      </c>
      <c r="T41" s="99"/>
      <c r="U41" s="99"/>
      <c r="V41" s="99"/>
    </row>
    <row r="42" spans="1:35" ht="17.399999999999999" x14ac:dyDescent="0.25">
      <c r="A42" s="102">
        <v>1</v>
      </c>
      <c r="B42" s="104" t="s">
        <v>12</v>
      </c>
      <c r="C42" s="105">
        <v>7</v>
      </c>
      <c r="D42" s="106" t="s">
        <v>18</v>
      </c>
      <c r="E42" s="107">
        <f ca="1">G43 + F42</f>
        <v>50.33</v>
      </c>
      <c r="F42" s="108">
        <v>9</v>
      </c>
      <c r="G42" s="41"/>
      <c r="H42" s="42" t="s">
        <v>545</v>
      </c>
      <c r="I42" s="43">
        <v>15</v>
      </c>
      <c r="J42" s="42" t="s">
        <v>545</v>
      </c>
      <c r="K42" s="43">
        <v>16</v>
      </c>
      <c r="L42" s="42" t="s">
        <v>545</v>
      </c>
      <c r="M42" s="43">
        <v>5</v>
      </c>
      <c r="N42" s="42" t="s">
        <v>550</v>
      </c>
      <c r="O42" s="43">
        <v>8</v>
      </c>
      <c r="P42" s="42" t="s">
        <v>550</v>
      </c>
      <c r="Q42" s="44">
        <v>14</v>
      </c>
      <c r="S42" s="102">
        <v>1</v>
      </c>
      <c r="T42" s="104" t="s">
        <v>20</v>
      </c>
      <c r="U42" s="105">
        <v>8</v>
      </c>
      <c r="V42" s="106" t="s">
        <v>19</v>
      </c>
      <c r="W42" s="107">
        <f ca="1">Y43 + X42</f>
        <v>40.019999999999996</v>
      </c>
      <c r="X42" s="108">
        <v>7</v>
      </c>
      <c r="Y42" s="41"/>
      <c r="Z42" s="42" t="s">
        <v>546</v>
      </c>
      <c r="AA42" s="43">
        <v>18</v>
      </c>
      <c r="AB42" s="42" t="s">
        <v>550</v>
      </c>
      <c r="AC42" s="43">
        <v>19</v>
      </c>
      <c r="AD42" s="42" t="s">
        <v>545</v>
      </c>
      <c r="AE42" s="43">
        <v>7</v>
      </c>
      <c r="AF42" s="42" t="s">
        <v>545</v>
      </c>
      <c r="AG42" s="43">
        <v>2</v>
      </c>
      <c r="AH42" s="42" t="s">
        <v>550</v>
      </c>
      <c r="AI42" s="44">
        <v>5</v>
      </c>
    </row>
    <row r="43" spans="1:35" ht="17.399999999999999" x14ac:dyDescent="0.3">
      <c r="A43" s="103"/>
      <c r="B43" s="99"/>
      <c r="C43" s="99"/>
      <c r="D43" s="99"/>
      <c r="E43" s="99"/>
      <c r="F43" s="99"/>
      <c r="G43" s="45">
        <f ca="1">SUM(H43:Q43)</f>
        <v>41.33</v>
      </c>
      <c r="H43" s="113">
        <f ca="1">IFERROR(__xludf.DUMMYFUNCTION("IF(ISFORMULA(H42),IF(ISFORMULA(H52),IF(ISFORMULA(H53),"""",INDEX(FILTER(SECTION_PLAY_FRAMES,{FALSE,FALSE,TRUE,FALSE}),MATCH(H53,FILTER(SECTION_PLAY_FRAMES,{TRUE,FALSE,FALSE,FALSE}),0))),INDEX(FILTER(SECTION_PLAY_FRAMES,{FALSE,FALSE,TRUE,FALSE}),MATCH(H52,"&amp;"FILTER(SECTION_PLAY_FRAMES,{FALSE,TRUE,FALSE,FALSE}),0))),INDEX(FILTER(SECTION_PLAY_FRAMES,{TRUE,FALSE,FALSE,FALSE}),MATCH(H42,FILTER(SECTION_PLAY_FRAMES,{FALSE,TRUE,FALSE,FALSE}),0)))"),8.31)</f>
        <v>8.31</v>
      </c>
      <c r="I43" s="111"/>
      <c r="J43" s="113">
        <f ca="1">IFERROR(__xludf.DUMMYFUNCTION("IF(ISFORMULA(J42),IF(ISFORMULA(J50),IF(ISFORMULA(J51),"""",INDEX(FILTER(SECTION_PLAY_FRAMES,{FALSE,FALSE,TRUE,FALSE}),MATCH(J51,FILTER(SECTION_PLAY_FRAMES,{TRUE,FALSE,FALSE,FALSE}),0))),INDEX(FILTER(SECTION_PLAY_FRAMES,{FALSE,FALSE,TRUE,FALSE}),MATCH(J50,"&amp;"FILTER(SECTION_PLAY_FRAMES,{FALSE,TRUE,FALSE,FALSE}),0))),INDEX(FILTER(SECTION_PLAY_FRAMES,{TRUE,FALSE,FALSE,FALSE}),MATCH(J42,FILTER(SECTION_PLAY_FRAMES,{FALSE,TRUE,FALSE,FALSE}),0)))"),8.31)</f>
        <v>8.31</v>
      </c>
      <c r="K43" s="111"/>
      <c r="L43" s="113">
        <f ca="1">IFERROR(__xludf.DUMMYFUNCTION("IF(ISFORMULA(L42),IF(ISFORMULA(L48),IF(ISFORMULA(L49),"""",INDEX(FILTER(SECTION_PLAY_FRAMES,{FALSE,FALSE,TRUE,FALSE}),MATCH(L49,FILTER(SECTION_PLAY_FRAMES,{TRUE,FALSE,FALSE,FALSE}),0))),INDEX(FILTER(SECTION_PLAY_FRAMES,{FALSE,FALSE,TRUE,FALSE}),MATCH(L48,"&amp;"FILTER(SECTION_PLAY_FRAMES,{FALSE,TRUE,FALSE,FALSE}),0))),INDEX(FILTER(SECTION_PLAY_FRAMES,{TRUE,FALSE,FALSE,FALSE}),MATCH(L42,FILTER(SECTION_PLAY_FRAMES,{FALSE,TRUE,FALSE,FALSE}),0)))"),8.31)</f>
        <v>8.31</v>
      </c>
      <c r="M43" s="111"/>
      <c r="N43" s="113">
        <f ca="1">IFERROR(__xludf.DUMMYFUNCTION("IF(ISFORMULA(N42),IF(ISFORMULA(N46),IF(ISFORMULA(N47),"""",INDEX(FILTER(SECTION_PLAY_FRAMES,{FALSE,FALSE,TRUE,FALSE}),MATCH(N47,FILTER(SECTION_PLAY_FRAMES,{TRUE,FALSE,FALSE,FALSE}),0))),INDEX(FILTER(SECTION_PLAY_FRAMES,{FALSE,FALSE,TRUE,FALSE}),MATCH(N46,"&amp;"FILTER(SECTION_PLAY_FRAMES,{FALSE,TRUE,FALSE,FALSE}),0))),INDEX(FILTER(SECTION_PLAY_FRAMES,{TRUE,FALSE,FALSE,FALSE}),MATCH(N42,FILTER(SECTION_PLAY_FRAMES,{FALSE,TRUE,FALSE,FALSE}),0)))"),8.2)</f>
        <v>8.1999999999999993</v>
      </c>
      <c r="O43" s="111"/>
      <c r="P43" s="113">
        <f ca="1">IFERROR(__xludf.DUMMYFUNCTION("IF(ISFORMULA(P42),IF(ISFORMULA(P44),IF(ISFORMULA(P45),"""",INDEX(FILTER(SECTION_PLAY_FRAMES,{FALSE,FALSE,TRUE,FALSE}),MATCH(P45,FILTER(SECTION_PLAY_FRAMES,{TRUE,FALSE,FALSE,FALSE}),0))),INDEX(FILTER(SECTION_PLAY_FRAMES,{FALSE,FALSE,TRUE,FALSE}),MATCH(P44,"&amp;"FILTER(SECTION_PLAY_FRAMES,{FALSE,TRUE,FALSE,FALSE}),0))),INDEX(FILTER(SECTION_PLAY_FRAMES,{TRUE,FALSE,FALSE,FALSE}),MATCH(P42,FILTER(SECTION_PLAY_FRAMES,{FALSE,TRUE,FALSE,FALSE}),0)))"),8.2)</f>
        <v>8.1999999999999993</v>
      </c>
      <c r="Q43" s="114"/>
      <c r="S43" s="103"/>
      <c r="T43" s="99"/>
      <c r="U43" s="99"/>
      <c r="V43" s="99"/>
      <c r="W43" s="99"/>
      <c r="X43" s="99"/>
      <c r="Y43" s="45">
        <f ca="1">SUM(Z43:AI43)</f>
        <v>33.019999999999996</v>
      </c>
      <c r="Z43" s="113">
        <f ca="1">IFERROR(__xludf.DUMMYFUNCTION("IF(ISFORMULA(Z42),IF(ISFORMULA(Z52),IF(ISFORMULA(Z53),"""",INDEX(FILTER(SECTION_PLAY_FRAMES,{FALSE,FALSE,TRUE,FALSE}),MATCH(Z53,FILTER(SECTION_PLAY_FRAMES,{TRUE,FALSE,FALSE,FALSE}),0))),INDEX(FILTER(SECTION_PLAY_FRAMES,{FALSE,FALSE,TRUE,FALSE}),MATCH(Z52,"&amp;"FILTER(SECTION_PLAY_FRAMES,{FALSE,TRUE,FALSE,FALSE}),0))),INDEX(FILTER(SECTION_PLAY_FRAMES,{TRUE,FALSE,FALSE,FALSE}),MATCH(Z42,FILTER(SECTION_PLAY_FRAMES,{FALSE,TRUE,FALSE,FALSE}),0)))"),0)</f>
        <v>0</v>
      </c>
      <c r="AA43" s="111"/>
      <c r="AB43" s="113">
        <f ca="1">IFERROR(__xludf.DUMMYFUNCTION("IF(ISFORMULA(AB42),IF(ISFORMULA(AB50),IF(ISFORMULA(AB51),"""",INDEX(FILTER(SECTION_PLAY_FRAMES,{FALSE,FALSE,TRUE,FALSE}),MATCH(AB51,FILTER(SECTION_PLAY_FRAMES,{TRUE,FALSE,FALSE,FALSE}),0))),INDEX(FILTER(SECTION_PLAY_FRAMES,{FALSE,FALSE,TRUE,FALSE}),MATCH("&amp;"AB50,FILTER(SECTION_PLAY_FRAMES,{FALSE,TRUE,FALSE,FALSE}),0))),INDEX(FILTER(SECTION_PLAY_FRAMES,{TRUE,FALSE,FALSE,FALSE}),MATCH(AB42,FILTER(SECTION_PLAY_FRAMES,{FALSE,TRUE,FALSE,FALSE}),0)))"),8.2)</f>
        <v>8.1999999999999993</v>
      </c>
      <c r="AC43" s="111"/>
      <c r="AD43" s="113">
        <f ca="1">IFERROR(__xludf.DUMMYFUNCTION("IF(ISFORMULA(AD42),IF(ISFORMULA(AD48),IF(ISFORMULA(AD49),"""",INDEX(FILTER(SECTION_PLAY_FRAMES,{FALSE,FALSE,TRUE,FALSE}),MATCH(AD49,FILTER(SECTION_PLAY_FRAMES,{TRUE,FALSE,FALSE,FALSE}),0))),INDEX(FILTER(SECTION_PLAY_FRAMES,{FALSE,FALSE,TRUE,FALSE}),MATCH("&amp;"AD48,FILTER(SECTION_PLAY_FRAMES,{FALSE,TRUE,FALSE,FALSE}),0))),INDEX(FILTER(SECTION_PLAY_FRAMES,{TRUE,FALSE,FALSE,FALSE}),MATCH(AD42,FILTER(SECTION_PLAY_FRAMES,{FALSE,TRUE,FALSE,FALSE}),0)))"),8.31)</f>
        <v>8.31</v>
      </c>
      <c r="AE43" s="111"/>
      <c r="AF43" s="113">
        <f ca="1">IFERROR(__xludf.DUMMYFUNCTION("IF(ISFORMULA(AF42),IF(ISFORMULA(AF46),IF(ISFORMULA(AF47),"""",INDEX(FILTER(SECTION_PLAY_FRAMES,{FALSE,FALSE,TRUE,FALSE}),MATCH(AF47,FILTER(SECTION_PLAY_FRAMES,{TRUE,FALSE,FALSE,FALSE}),0))),INDEX(FILTER(SECTION_PLAY_FRAMES,{FALSE,FALSE,TRUE,FALSE}),MATCH("&amp;"AF46,FILTER(SECTION_PLAY_FRAMES,{FALSE,TRUE,FALSE,FALSE}),0))),INDEX(FILTER(SECTION_PLAY_FRAMES,{TRUE,FALSE,FALSE,FALSE}),MATCH(AF42,FILTER(SECTION_PLAY_FRAMES,{FALSE,TRUE,FALSE,FALSE}),0)))"),8.31)</f>
        <v>8.31</v>
      </c>
      <c r="AG43" s="111"/>
      <c r="AH43" s="113">
        <f ca="1">IFERROR(__xludf.DUMMYFUNCTION("IF(ISFORMULA(AH42),IF(ISFORMULA(AH44),IF(ISFORMULA(AH45),"""",INDEX(FILTER(SECTION_PLAY_FRAMES,{FALSE,FALSE,TRUE,FALSE}),MATCH(AH45,FILTER(SECTION_PLAY_FRAMES,{TRUE,FALSE,FALSE,FALSE}),0))),INDEX(FILTER(SECTION_PLAY_FRAMES,{FALSE,FALSE,TRUE,FALSE}),MATCH("&amp;"AH44,FILTER(SECTION_PLAY_FRAMES,{FALSE,TRUE,FALSE,FALSE}),0))),INDEX(FILTER(SECTION_PLAY_FRAMES,{TRUE,FALSE,FALSE,FALSE}),MATCH(AH42,FILTER(SECTION_PLAY_FRAMES,{FALSE,TRUE,FALSE,FALSE}),0)))"),8.2)</f>
        <v>8.1999999999999993</v>
      </c>
      <c r="AI43" s="114"/>
    </row>
    <row r="44" spans="1:35" ht="17.399999999999999" x14ac:dyDescent="0.25">
      <c r="A44" s="100">
        <v>2</v>
      </c>
      <c r="B44" s="89" t="s">
        <v>73</v>
      </c>
      <c r="C44" s="91">
        <v>30</v>
      </c>
      <c r="D44" s="92" t="s">
        <v>72</v>
      </c>
      <c r="E44" s="93">
        <f ca="1">G45 + F44</f>
        <v>21.32</v>
      </c>
      <c r="F44" s="109"/>
      <c r="G44" s="45"/>
      <c r="H44" s="46" t="s">
        <v>551</v>
      </c>
      <c r="I44" s="47">
        <v>16</v>
      </c>
      <c r="J44" s="48" t="s">
        <v>556</v>
      </c>
      <c r="K44" s="49">
        <v>10</v>
      </c>
      <c r="L44" s="48" t="s">
        <v>550</v>
      </c>
      <c r="M44" s="49">
        <v>1</v>
      </c>
      <c r="N44" s="46" t="s">
        <v>550</v>
      </c>
      <c r="O44" s="47">
        <v>7</v>
      </c>
      <c r="P44" s="50" t="str">
        <f ca="1">IFERROR(__xludf.DUMMYFUNCTION("IF(ISFORMULA(P45),IF(ISFORMULA(P42),IF(ISFORMULA(P43),"""",INDEX(FILTER(SECTION_PLAY_FRAMES,{FALSE,FALSE,FALSE,TRUE}),MATCH(P43,FILTER(SECTION_PLAY_FRAMES,{TRUE,FALSE,FALSE,FALSE}),0))),INDEX(FILTER(SECTION_PLAY_FRAMES,{FALSE,FALSE,FALSE,TRUE}),MATCH(P42,"&amp;"FILTER(SECTION_PLAY_FRAMES,{FALSE,TRUE,FALSE,FALSE}),0))),VLOOKUP(P45,SECTION_PLAY_FRAMES,2,false))"),"1-3")</f>
        <v>1-3</v>
      </c>
      <c r="Q44" s="51">
        <v>14</v>
      </c>
      <c r="S44" s="100">
        <v>2</v>
      </c>
      <c r="T44" s="89" t="s">
        <v>8</v>
      </c>
      <c r="U44" s="91">
        <v>29</v>
      </c>
      <c r="V44" s="92" t="s">
        <v>516</v>
      </c>
      <c r="W44" s="93">
        <f ca="1">Y45 + X44</f>
        <v>9.9200000000000017</v>
      </c>
      <c r="X44" s="109"/>
      <c r="Y44" s="45"/>
      <c r="Z44" s="46" t="s">
        <v>556</v>
      </c>
      <c r="AA44" s="47">
        <v>19</v>
      </c>
      <c r="AB44" s="48" t="s">
        <v>556</v>
      </c>
      <c r="AC44" s="49">
        <v>13</v>
      </c>
      <c r="AD44" s="48" t="s">
        <v>556</v>
      </c>
      <c r="AE44" s="49">
        <v>18</v>
      </c>
      <c r="AF44" s="46" t="s">
        <v>551</v>
      </c>
      <c r="AG44" s="47">
        <v>4</v>
      </c>
      <c r="AH44" s="50" t="str">
        <f ca="1">IFERROR(__xludf.DUMMYFUNCTION("IF(ISFORMULA(AH45),IF(ISFORMULA(AH42),IF(ISFORMULA(AH43),"""",INDEX(FILTER(SECTION_PLAY_FRAMES,{FALSE,FALSE,FALSE,TRUE}),MATCH(AH43,FILTER(SECTION_PLAY_FRAMES,{TRUE,FALSE,FALSE,FALSE}),0))),INDEX(FILTER(SECTION_PLAY_FRAMES,{FALSE,FALSE,FALSE,TRUE}),MATCH("&amp;"AH42,FILTER(SECTION_PLAY_FRAMES,{FALSE,TRUE,FALSE,FALSE}),0))),VLOOKUP(AH45,SECTION_PLAY_FRAMES,2,false))"),"1-3")</f>
        <v>1-3</v>
      </c>
      <c r="AI44" s="51">
        <v>5</v>
      </c>
    </row>
    <row r="45" spans="1:35" ht="17.399999999999999" x14ac:dyDescent="0.3">
      <c r="A45" s="103"/>
      <c r="B45" s="99"/>
      <c r="C45" s="99"/>
      <c r="D45" s="99"/>
      <c r="E45" s="99"/>
      <c r="F45" s="99"/>
      <c r="G45" s="45">
        <f ca="1">SUM(H45:Q45)</f>
        <v>21.32</v>
      </c>
      <c r="H45" s="112">
        <f ca="1">IFERROR(__xludf.DUMMYFUNCTION("IF(ISFORMULA(H44),IF(ISFORMULA(H50),IF(ISFORMULA(H51),"""",INDEX(FILTER(SECTION_PLAY_FRAMES,{FALSE,FALSE,TRUE,FALSE}),MATCH(H51,FILTER(SECTION_PLAY_FRAMES,{TRUE,FALSE,FALSE,FALSE}),0))),INDEX(FILTER(SECTION_PLAY_FRAMES,{FALSE,FALSE,TRUE,FALSE}),MATCH(H50,"&amp;"FILTER(SECTION_PLAY_FRAMES,{FALSE,TRUE,FALSE,FALSE}),0))),INDEX(FILTER(SECTION_PLAY_FRAMES,{TRUE,FALSE,FALSE,FALSE}),MATCH(H44,FILTER(SECTION_PLAY_FRAMES,{FALSE,TRUE,FALSE,FALSE}),0)))"),1.21)</f>
        <v>1.21</v>
      </c>
      <c r="I45" s="111"/>
      <c r="J45" s="110">
        <f ca="1">IFERROR(__xludf.DUMMYFUNCTION("IF(ISFORMULA(J44),IF(ISFORMULA(J46),IF(ISFORMULA(J47),"""",INDEX(FILTER(SECTION_PLAY_FRAMES,{FALSE,FALSE,TRUE,FALSE}),MATCH(J47,FILTER(SECTION_PLAY_FRAMES,{TRUE,FALSE,FALSE,FALSE}),0))),INDEX(FILTER(SECTION_PLAY_FRAMES,{FALSE,FALSE,TRUE,FALSE}),MATCH(J46,"&amp;"FILTER(SECTION_PLAY_FRAMES,{FALSE,TRUE,FALSE,FALSE}),0))),INDEX(FILTER(SECTION_PLAY_FRAMES,{TRUE,FALSE,FALSE,FALSE}),MATCH(J44,FILTER(SECTION_PLAY_FRAMES,{FALSE,TRUE,FALSE,FALSE}),0)))"),2.5)</f>
        <v>2.5</v>
      </c>
      <c r="K45" s="111"/>
      <c r="L45" s="110">
        <f ca="1">IFERROR(__xludf.DUMMYFUNCTION("IF(ISFORMULA(L44),IF(ISFORMULA(L52),IF(ISFORMULA(L53),"""",INDEX(FILTER(SECTION_PLAY_FRAMES,{FALSE,FALSE,TRUE,FALSE}),MATCH(L53,FILTER(SECTION_PLAY_FRAMES,{TRUE,FALSE,FALSE,FALSE}),0))),INDEX(FILTER(SECTION_PLAY_FRAMES,{FALSE,FALSE,TRUE,FALSE}),MATCH(L52,"&amp;"FILTER(SECTION_PLAY_FRAMES,{FALSE,TRUE,FALSE,FALSE}),0))),INDEX(FILTER(SECTION_PLAY_FRAMES,{TRUE,FALSE,FALSE,FALSE}),MATCH(L44,FILTER(SECTION_PLAY_FRAMES,{FALSE,TRUE,FALSE,FALSE}),0)))"),8.2)</f>
        <v>8.1999999999999993</v>
      </c>
      <c r="M45" s="111"/>
      <c r="N45" s="112">
        <f ca="1">IFERROR(__xludf.DUMMYFUNCTION("IF(ISFORMULA(N44),IF(ISFORMULA(N48),IF(ISFORMULA(N49),"""",INDEX(FILTER(SECTION_PLAY_FRAMES,{FALSE,FALSE,TRUE,FALSE}),MATCH(N49,FILTER(SECTION_PLAY_FRAMES,{TRUE,FALSE,FALSE,FALSE}),0))),INDEX(FILTER(SECTION_PLAY_FRAMES,{FALSE,FALSE,TRUE,FALSE}),MATCH(N48,"&amp;"FILTER(SECTION_PLAY_FRAMES,{FALSE,TRUE,FALSE,FALSE}),0))),INDEX(FILTER(SECTION_PLAY_FRAMES,{TRUE,FALSE,FALSE,FALSE}),MATCH(N44,FILTER(SECTION_PLAY_FRAMES,{FALSE,TRUE,FALSE,FALSE}),0)))"),8.2)</f>
        <v>8.1999999999999993</v>
      </c>
      <c r="O45" s="111"/>
      <c r="P45" s="113">
        <f ca="1">IFERROR(__xludf.DUMMYFUNCTION("IF(ISFORMULA(P44),IF(ISFORMULA(P42),IF(ISFORMULA(P43),"""",INDEX(FILTER(SECTION_PLAY_FRAMES,{FALSE,FALSE,TRUE,FALSE}),MATCH(P43,FILTER(SECTION_PLAY_FRAMES,{TRUE,FALSE,FALSE,FALSE}),0))),INDEX(FILTER(SECTION_PLAY_FRAMES,{FALSE,FALSE,TRUE,FALSE}),MATCH(P42,"&amp;"FILTER(SECTION_PLAY_FRAMES,{FALSE,TRUE,FALSE,FALSE}),0))),INDEX(FILTER(SECTION_PLAY_FRAMES,{TRUE,FALSE,FALSE,FALSE}),MATCH(P44,FILTER(SECTION_PLAY_FRAMES,{FALSE,TRUE,FALSE,FALSE}),0)))"),1.21)</f>
        <v>1.21</v>
      </c>
      <c r="Q45" s="114"/>
      <c r="S45" s="103"/>
      <c r="T45" s="99"/>
      <c r="U45" s="99"/>
      <c r="V45" s="99"/>
      <c r="W45" s="99"/>
      <c r="X45" s="99"/>
      <c r="Y45" s="45">
        <f ca="1">SUM(Z45:AI45)</f>
        <v>9.9200000000000017</v>
      </c>
      <c r="Z45" s="112">
        <f ca="1">IFERROR(__xludf.DUMMYFUNCTION("IF(ISFORMULA(Z44),IF(ISFORMULA(Z50),IF(ISFORMULA(Z51),"""",INDEX(FILTER(SECTION_PLAY_FRAMES,{FALSE,FALSE,TRUE,FALSE}),MATCH(Z51,FILTER(SECTION_PLAY_FRAMES,{TRUE,FALSE,FALSE,FALSE}),0))),INDEX(FILTER(SECTION_PLAY_FRAMES,{FALSE,FALSE,TRUE,FALSE}),MATCH(Z50,"&amp;"FILTER(SECTION_PLAY_FRAMES,{FALSE,TRUE,FALSE,FALSE}),0))),INDEX(FILTER(SECTION_PLAY_FRAMES,{TRUE,FALSE,FALSE,FALSE}),MATCH(Z44,FILTER(SECTION_PLAY_FRAMES,{FALSE,TRUE,FALSE,FALSE}),0)))"),2.5)</f>
        <v>2.5</v>
      </c>
      <c r="AA45" s="111"/>
      <c r="AB45" s="110">
        <f ca="1">IFERROR(__xludf.DUMMYFUNCTION("IF(ISFORMULA(AB44),IF(ISFORMULA(AB46),IF(ISFORMULA(AB47),"""",INDEX(FILTER(SECTION_PLAY_FRAMES,{FALSE,FALSE,TRUE,FALSE}),MATCH(AB47,FILTER(SECTION_PLAY_FRAMES,{TRUE,FALSE,FALSE,FALSE}),0))),INDEX(FILTER(SECTION_PLAY_FRAMES,{FALSE,FALSE,TRUE,FALSE}),MATCH("&amp;"AB46,FILTER(SECTION_PLAY_FRAMES,{FALSE,TRUE,FALSE,FALSE}),0))),INDEX(FILTER(SECTION_PLAY_FRAMES,{TRUE,FALSE,FALSE,FALSE}),MATCH(AB44,FILTER(SECTION_PLAY_FRAMES,{FALSE,TRUE,FALSE,FALSE}),0)))"),2.5)</f>
        <v>2.5</v>
      </c>
      <c r="AC45" s="111"/>
      <c r="AD45" s="110">
        <f ca="1">IFERROR(__xludf.DUMMYFUNCTION("IF(ISFORMULA(AD44),IF(ISFORMULA(AD52),IF(ISFORMULA(AD53),"""",INDEX(FILTER(SECTION_PLAY_FRAMES,{FALSE,FALSE,TRUE,FALSE}),MATCH(AD53,FILTER(SECTION_PLAY_FRAMES,{TRUE,FALSE,FALSE,FALSE}),0))),INDEX(FILTER(SECTION_PLAY_FRAMES,{FALSE,FALSE,TRUE,FALSE}),MATCH("&amp;"AD52,FILTER(SECTION_PLAY_FRAMES,{FALSE,TRUE,FALSE,FALSE}),0))),INDEX(FILTER(SECTION_PLAY_FRAMES,{TRUE,FALSE,FALSE,FALSE}),MATCH(AD44,FILTER(SECTION_PLAY_FRAMES,{FALSE,TRUE,FALSE,FALSE}),0)))"),2.5)</f>
        <v>2.5</v>
      </c>
      <c r="AE45" s="111"/>
      <c r="AF45" s="112">
        <f ca="1">IFERROR(__xludf.DUMMYFUNCTION("IF(ISFORMULA(AF44),IF(ISFORMULA(AF48),IF(ISFORMULA(AF49),"""",INDEX(FILTER(SECTION_PLAY_FRAMES,{FALSE,FALSE,TRUE,FALSE}),MATCH(AF49,FILTER(SECTION_PLAY_FRAMES,{TRUE,FALSE,FALSE,FALSE}),0))),INDEX(FILTER(SECTION_PLAY_FRAMES,{FALSE,FALSE,TRUE,FALSE}),MATCH("&amp;"AF48,FILTER(SECTION_PLAY_FRAMES,{FALSE,TRUE,FALSE,FALSE}),0))),INDEX(FILTER(SECTION_PLAY_FRAMES,{TRUE,FALSE,FALSE,FALSE}),MATCH(AF44,FILTER(SECTION_PLAY_FRAMES,{FALSE,TRUE,FALSE,FALSE}),0)))"),1.21)</f>
        <v>1.21</v>
      </c>
      <c r="AG45" s="111"/>
      <c r="AH45" s="113">
        <f ca="1">IFERROR(__xludf.DUMMYFUNCTION("IF(ISFORMULA(AH44),IF(ISFORMULA(AH42),IF(ISFORMULA(AH43),"""",INDEX(FILTER(SECTION_PLAY_FRAMES,{FALSE,FALSE,TRUE,FALSE}),MATCH(AH43,FILTER(SECTION_PLAY_FRAMES,{TRUE,FALSE,FALSE,FALSE}),0))),INDEX(FILTER(SECTION_PLAY_FRAMES,{FALSE,FALSE,TRUE,FALSE}),MATCH("&amp;"AH42,FILTER(SECTION_PLAY_FRAMES,{FALSE,TRUE,FALSE,FALSE}),0))),INDEX(FILTER(SECTION_PLAY_FRAMES,{TRUE,FALSE,FALSE,FALSE}),MATCH(AH44,FILTER(SECTION_PLAY_FRAMES,{FALSE,TRUE,FALSE,FALSE}),0)))"),1.21)</f>
        <v>1.21</v>
      </c>
      <c r="AI45" s="114"/>
    </row>
    <row r="46" spans="1:35" ht="17.399999999999999" x14ac:dyDescent="0.25">
      <c r="A46" s="100">
        <v>3</v>
      </c>
      <c r="B46" s="89" t="s">
        <v>35</v>
      </c>
      <c r="C46" s="91">
        <v>43</v>
      </c>
      <c r="D46" s="92" t="s">
        <v>125</v>
      </c>
      <c r="E46" s="93">
        <f ca="1">G47 + F46</f>
        <v>32.51</v>
      </c>
      <c r="F46" s="109">
        <v>7</v>
      </c>
      <c r="G46" s="45"/>
      <c r="H46" s="48" t="s">
        <v>555</v>
      </c>
      <c r="I46" s="49">
        <v>17</v>
      </c>
      <c r="J46" s="48" t="str">
        <f ca="1">IFERROR(__xludf.DUMMYFUNCTION("IF(ISFORMULA(J47),IF(ISFORMULA(J44),IF(ISFORMULA(J45),"""",INDEX(FILTER(SECTION_PLAY_FRAMES,{FALSE,FALSE,FALSE,TRUE}),MATCH(J45,FILTER(SECTION_PLAY_FRAMES,{TRUE,FALSE,FALSE,FALSE}),0))),INDEX(FILTER(SECTION_PLAY_FRAMES,{FALSE,FALSE,FALSE,TRUE}),MATCH(J44,"&amp;"FILTER(SECTION_PLAY_FRAMES,{FALSE,TRUE,FALSE,FALSE}),0))),VLOOKUP(J47,SECTION_PLAY_FRAMES,2,false))"),"3-2")</f>
        <v>3-2</v>
      </c>
      <c r="K46" s="49">
        <v>10</v>
      </c>
      <c r="L46" s="46" t="s">
        <v>555</v>
      </c>
      <c r="M46" s="47">
        <v>2</v>
      </c>
      <c r="N46" s="50" t="str">
        <f ca="1">IFERROR(__xludf.DUMMYFUNCTION("IF(ISFORMULA(N47),IF(ISFORMULA(N42),IF(ISFORMULA(N43),"""",INDEX(FILTER(SECTION_PLAY_FRAMES,{FALSE,FALSE,FALSE,TRUE}),MATCH(N43,FILTER(SECTION_PLAY_FRAMES,{TRUE,FALSE,FALSE,FALSE}),0))),INDEX(FILTER(SECTION_PLAY_FRAMES,{FALSE,FALSE,FALSE,TRUE}),MATCH(N42,"&amp;"FILTER(SECTION_PLAY_FRAMES,{FALSE,TRUE,FALSE,FALSE}),0))),VLOOKUP(N47,SECTION_PLAY_FRAMES,2,false))"),"1-3")</f>
        <v>1-3</v>
      </c>
      <c r="O46" s="52">
        <v>8</v>
      </c>
      <c r="P46" s="46" t="s">
        <v>546</v>
      </c>
      <c r="Q46" s="55">
        <v>9</v>
      </c>
      <c r="S46" s="100">
        <v>3</v>
      </c>
      <c r="T46" s="89" t="s">
        <v>79</v>
      </c>
      <c r="U46" s="91">
        <v>44</v>
      </c>
      <c r="V46" s="92" t="s">
        <v>129</v>
      </c>
      <c r="W46" s="93">
        <f ca="1">Y47 + X46</f>
        <v>34.11</v>
      </c>
      <c r="X46" s="109">
        <v>7</v>
      </c>
      <c r="Y46" s="45"/>
      <c r="Z46" s="48" t="s">
        <v>545</v>
      </c>
      <c r="AA46" s="49">
        <v>20</v>
      </c>
      <c r="AB46" s="48" t="str">
        <f ca="1">IFERROR(__xludf.DUMMYFUNCTION("IF(ISFORMULA(AB47),IF(ISFORMULA(AB44),IF(ISFORMULA(AB45),"""",INDEX(FILTER(SECTION_PLAY_FRAMES,{FALSE,FALSE,FALSE,TRUE}),MATCH(AB45,FILTER(SECTION_PLAY_FRAMES,{TRUE,FALSE,FALSE,FALSE}),0))),INDEX(FILTER(SECTION_PLAY_FRAMES,{FALSE,FALSE,FALSE,TRUE}),MATCH("&amp;"AB44,FILTER(SECTION_PLAY_FRAMES,{FALSE,TRUE,FALSE,FALSE}),0))),VLOOKUP(AB47,SECTION_PLAY_FRAMES,2,false))"),"3-2")</f>
        <v>3-2</v>
      </c>
      <c r="AC46" s="49">
        <v>13</v>
      </c>
      <c r="AD46" s="46" t="s">
        <v>550</v>
      </c>
      <c r="AE46" s="47">
        <v>15</v>
      </c>
      <c r="AF46" s="50" t="str">
        <f ca="1">IFERROR(__xludf.DUMMYFUNCTION("IF(ISFORMULA(AF47),IF(ISFORMULA(AF42),IF(ISFORMULA(AF43),"""",INDEX(FILTER(SECTION_PLAY_FRAMES,{FALSE,FALSE,FALSE,TRUE}),MATCH(AF43,FILTER(SECTION_PLAY_FRAMES,{TRUE,FALSE,FALSE,FALSE}),0))),INDEX(FILTER(SECTION_PLAY_FRAMES,{FALSE,FALSE,FALSE,TRUE}),MATCH("&amp;"AF42,FILTER(SECTION_PLAY_FRAMES,{FALSE,TRUE,FALSE,FALSE}),0))),VLOOKUP(AF47,SECTION_PLAY_FRAMES,2,false))"),"0-3")</f>
        <v>0-3</v>
      </c>
      <c r="AG46" s="52">
        <v>2</v>
      </c>
      <c r="AH46" s="46" t="s">
        <v>556</v>
      </c>
      <c r="AI46" s="55">
        <v>7</v>
      </c>
    </row>
    <row r="47" spans="1:35" ht="17.399999999999999" x14ac:dyDescent="0.3">
      <c r="A47" s="103"/>
      <c r="B47" s="99"/>
      <c r="C47" s="99"/>
      <c r="D47" s="99"/>
      <c r="E47" s="99"/>
      <c r="F47" s="99"/>
      <c r="G47" s="45">
        <f ca="1">SUM(H47:Q47)</f>
        <v>25.509999999999998</v>
      </c>
      <c r="H47" s="110">
        <f ca="1">IFERROR(__xludf.DUMMYFUNCTION("IF(ISFORMULA(H46),IF(ISFORMULA(H48),IF(ISFORMULA(H49),"""",INDEX(FILTER(SECTION_PLAY_FRAMES,{FALSE,FALSE,TRUE,FALSE}),MATCH(H49,FILTER(SECTION_PLAY_FRAMES,{TRUE,FALSE,FALSE,FALSE}),0))),INDEX(FILTER(SECTION_PLAY_FRAMES,{FALSE,FALSE,TRUE,FALSE}),MATCH(H48,"&amp;"FILTER(SECTION_PLAY_FRAMES,{FALSE,TRUE,FALSE,FALSE}),0))),INDEX(FILTER(SECTION_PLAY_FRAMES,{TRUE,FALSE,FALSE,FALSE}),MATCH(H46,FILTER(SECTION_PLAY_FRAMES,{FALSE,TRUE,FALSE,FALSE}),0)))"),8.1)</f>
        <v>8.1</v>
      </c>
      <c r="I47" s="111"/>
      <c r="J47" s="110">
        <f ca="1">IFERROR(__xludf.DUMMYFUNCTION("IF(ISFORMULA(J46),IF(ISFORMULA(J44),IF(ISFORMULA(J45),"""",INDEX(FILTER(SECTION_PLAY_FRAMES,{FALSE,FALSE,TRUE,FALSE}),MATCH(J45,FILTER(SECTION_PLAY_FRAMES,{TRUE,FALSE,FALSE,FALSE}),0))),INDEX(FILTER(SECTION_PLAY_FRAMES,{FALSE,FALSE,TRUE,FALSE}),MATCH(J44,"&amp;"FILTER(SECTION_PLAY_FRAMES,{FALSE,TRUE,FALSE,FALSE}),0))),INDEX(FILTER(SECTION_PLAY_FRAMES,{TRUE,FALSE,FALSE,FALSE}),MATCH(J46,FILTER(SECTION_PLAY_FRAMES,{FALSE,TRUE,FALSE,FALSE}),0)))"),8.1)</f>
        <v>8.1</v>
      </c>
      <c r="K47" s="111"/>
      <c r="L47" s="112">
        <f ca="1">IFERROR(__xludf.DUMMYFUNCTION("IF(ISFORMULA(L46),IF(ISFORMULA(L50),IF(ISFORMULA(L51),"""",INDEX(FILTER(SECTION_PLAY_FRAMES,{FALSE,FALSE,TRUE,FALSE}),MATCH(L51,FILTER(SECTION_PLAY_FRAMES,{TRUE,FALSE,FALSE,FALSE}),0))),INDEX(FILTER(SECTION_PLAY_FRAMES,{FALSE,FALSE,TRUE,FALSE}),MATCH(L50,"&amp;"FILTER(SECTION_PLAY_FRAMES,{FALSE,TRUE,FALSE,FALSE}),0))),INDEX(FILTER(SECTION_PLAY_FRAMES,{TRUE,FALSE,FALSE,FALSE}),MATCH(L46,FILTER(SECTION_PLAY_FRAMES,{FALSE,TRUE,FALSE,FALSE}),0)))"),8.1)</f>
        <v>8.1</v>
      </c>
      <c r="M47" s="111"/>
      <c r="N47" s="113">
        <f ca="1">IFERROR(__xludf.DUMMYFUNCTION("IF(ISFORMULA(N46),IF(ISFORMULA(N42),IF(ISFORMULA(N43),"""",INDEX(FILTER(SECTION_PLAY_FRAMES,{FALSE,FALSE,TRUE,FALSE}),MATCH(N43,FILTER(SECTION_PLAY_FRAMES,{TRUE,FALSE,FALSE,FALSE}),0))),INDEX(FILTER(SECTION_PLAY_FRAMES,{FALSE,FALSE,TRUE,FALSE}),MATCH(N42,"&amp;"FILTER(SECTION_PLAY_FRAMES,{FALSE,TRUE,FALSE,FALSE}),0))),INDEX(FILTER(SECTION_PLAY_FRAMES,{TRUE,FALSE,FALSE,FALSE}),MATCH(N46,FILTER(SECTION_PLAY_FRAMES,{FALSE,TRUE,FALSE,FALSE}),0)))"),1.21)</f>
        <v>1.21</v>
      </c>
      <c r="O47" s="111"/>
      <c r="P47" s="112">
        <f ca="1">IFERROR(__xludf.DUMMYFUNCTION("IF(ISFORMULA(P46),IF(ISFORMULA(P52),IF(ISFORMULA(P53),"""",INDEX(FILTER(SECTION_PLAY_FRAMES,{FALSE,FALSE,TRUE,FALSE}),MATCH(P53,FILTER(SECTION_PLAY_FRAMES,{TRUE,FALSE,FALSE,FALSE}),0))),INDEX(FILTER(SECTION_PLAY_FRAMES,{FALSE,FALSE,TRUE,FALSE}),MATCH(P52,"&amp;"FILTER(SECTION_PLAY_FRAMES,{FALSE,TRUE,FALSE,FALSE}),0))),INDEX(FILTER(SECTION_PLAY_FRAMES,{TRUE,FALSE,FALSE,FALSE}),MATCH(P46,FILTER(SECTION_PLAY_FRAMES,{FALSE,TRUE,FALSE,FALSE}),0)))"),0)</f>
        <v>0</v>
      </c>
      <c r="Q47" s="114"/>
      <c r="S47" s="103"/>
      <c r="T47" s="99"/>
      <c r="U47" s="99"/>
      <c r="V47" s="99"/>
      <c r="W47" s="99"/>
      <c r="X47" s="99"/>
      <c r="Y47" s="45">
        <f ca="1">SUM(Z47:AI47)</f>
        <v>27.11</v>
      </c>
      <c r="Z47" s="110">
        <f ca="1">IFERROR(__xludf.DUMMYFUNCTION("IF(ISFORMULA(Z46),IF(ISFORMULA(Z48),IF(ISFORMULA(Z49),"""",INDEX(FILTER(SECTION_PLAY_FRAMES,{FALSE,FALSE,TRUE,FALSE}),MATCH(Z49,FILTER(SECTION_PLAY_FRAMES,{TRUE,FALSE,FALSE,FALSE}),0))),INDEX(FILTER(SECTION_PLAY_FRAMES,{FALSE,FALSE,TRUE,FALSE}),MATCH(Z48,"&amp;"FILTER(SECTION_PLAY_FRAMES,{FALSE,TRUE,FALSE,FALSE}),0))),INDEX(FILTER(SECTION_PLAY_FRAMES,{TRUE,FALSE,FALSE,FALSE}),MATCH(Z46,FILTER(SECTION_PLAY_FRAMES,{FALSE,TRUE,FALSE,FALSE}),0)))"),8.31)</f>
        <v>8.31</v>
      </c>
      <c r="AA47" s="111"/>
      <c r="AB47" s="110">
        <f ca="1">IFERROR(__xludf.DUMMYFUNCTION("IF(ISFORMULA(AB46),IF(ISFORMULA(AB44),IF(ISFORMULA(AB45),"""",INDEX(FILTER(SECTION_PLAY_FRAMES,{FALSE,FALSE,TRUE,FALSE}),MATCH(AB45,FILTER(SECTION_PLAY_FRAMES,{TRUE,FALSE,FALSE,FALSE}),0))),INDEX(FILTER(SECTION_PLAY_FRAMES,{FALSE,FALSE,TRUE,FALSE}),MATCH("&amp;"AB44,FILTER(SECTION_PLAY_FRAMES,{FALSE,TRUE,FALSE,FALSE}),0))),INDEX(FILTER(SECTION_PLAY_FRAMES,{TRUE,FALSE,FALSE,FALSE}),MATCH(AB46,FILTER(SECTION_PLAY_FRAMES,{FALSE,TRUE,FALSE,FALSE}),0)))"),8.1)</f>
        <v>8.1</v>
      </c>
      <c r="AC47" s="111"/>
      <c r="AD47" s="112">
        <f ca="1">IFERROR(__xludf.DUMMYFUNCTION("IF(ISFORMULA(AD46),IF(ISFORMULA(AD50),IF(ISFORMULA(AD51),"""",INDEX(FILTER(SECTION_PLAY_FRAMES,{FALSE,FALSE,TRUE,FALSE}),MATCH(AD51,FILTER(SECTION_PLAY_FRAMES,{TRUE,FALSE,FALSE,FALSE}),0))),INDEX(FILTER(SECTION_PLAY_FRAMES,{FALSE,FALSE,TRUE,FALSE}),MATCH("&amp;"AD50,FILTER(SECTION_PLAY_FRAMES,{FALSE,TRUE,FALSE,FALSE}),0))),INDEX(FILTER(SECTION_PLAY_FRAMES,{TRUE,FALSE,FALSE,FALSE}),MATCH(AD46,FILTER(SECTION_PLAY_FRAMES,{FALSE,TRUE,FALSE,FALSE}),0)))"),8.2)</f>
        <v>8.1999999999999993</v>
      </c>
      <c r="AE47" s="111"/>
      <c r="AF47" s="113">
        <f ca="1">IFERROR(__xludf.DUMMYFUNCTION("IF(ISFORMULA(AF46),IF(ISFORMULA(AF42),IF(ISFORMULA(AF43),"""",INDEX(FILTER(SECTION_PLAY_FRAMES,{FALSE,FALSE,TRUE,FALSE}),MATCH(AF43,FILTER(SECTION_PLAY_FRAMES,{TRUE,FALSE,FALSE,FALSE}),0))),INDEX(FILTER(SECTION_PLAY_FRAMES,{FALSE,FALSE,TRUE,FALSE}),MATCH("&amp;"AF42,FILTER(SECTION_PLAY_FRAMES,{FALSE,TRUE,FALSE,FALSE}),0))),INDEX(FILTER(SECTION_PLAY_FRAMES,{TRUE,FALSE,FALSE,FALSE}),MATCH(AF46,FILTER(SECTION_PLAY_FRAMES,{FALSE,TRUE,FALSE,FALSE}),0)))"),0)</f>
        <v>0</v>
      </c>
      <c r="AG47" s="111"/>
      <c r="AH47" s="112">
        <f ca="1">IFERROR(__xludf.DUMMYFUNCTION("IF(ISFORMULA(AH46),IF(ISFORMULA(AH52),IF(ISFORMULA(AH53),"""",INDEX(FILTER(SECTION_PLAY_FRAMES,{FALSE,FALSE,TRUE,FALSE}),MATCH(AH53,FILTER(SECTION_PLAY_FRAMES,{TRUE,FALSE,FALSE,FALSE}),0))),INDEX(FILTER(SECTION_PLAY_FRAMES,{FALSE,FALSE,TRUE,FALSE}),MATCH("&amp;"AH52,FILTER(SECTION_PLAY_FRAMES,{FALSE,TRUE,FALSE,FALSE}),0))),INDEX(FILTER(SECTION_PLAY_FRAMES,{TRUE,FALSE,FALSE,FALSE}),MATCH(AH46,FILTER(SECTION_PLAY_FRAMES,{FALSE,TRUE,FALSE,FALSE}),0)))"),2.5)</f>
        <v>2.5</v>
      </c>
      <c r="AI47" s="114"/>
    </row>
    <row r="48" spans="1:35" ht="17.399999999999999" x14ac:dyDescent="0.25">
      <c r="A48" s="100">
        <v>4</v>
      </c>
      <c r="B48" s="89" t="s">
        <v>45</v>
      </c>
      <c r="C48" s="91">
        <v>66</v>
      </c>
      <c r="D48" s="92" t="s">
        <v>236</v>
      </c>
      <c r="E48" s="93">
        <f ca="1">G49 + F48</f>
        <v>14.309999999999999</v>
      </c>
      <c r="F48" s="109"/>
      <c r="G48" s="45"/>
      <c r="H48" s="48" t="str">
        <f ca="1">IFERROR(__xludf.DUMMYFUNCTION("IF(ISFORMULA(H49),IF(ISFORMULA(H46),IF(ISFORMULA(H47),"""",INDEX(FILTER(SECTION_PLAY_FRAMES,{FALSE,FALSE,FALSE,TRUE}),MATCH(H47,FILTER(SECTION_PLAY_FRAMES,{TRUE,FALSE,FALSE,FALSE}),0))),INDEX(FILTER(SECTION_PLAY_FRAMES,{FALSE,FALSE,FALSE,TRUE}),MATCH(H46,"&amp;"FILTER(SECTION_PLAY_FRAMES,{FALSE,TRUE,FALSE,FALSE}),0))),VLOOKUP(H49,SECTION_PLAY_FRAMES,2,false))"),"2-3")</f>
        <v>2-3</v>
      </c>
      <c r="I48" s="49">
        <v>17</v>
      </c>
      <c r="J48" s="46" t="s">
        <v>555</v>
      </c>
      <c r="K48" s="47">
        <v>17</v>
      </c>
      <c r="L48" s="50" t="str">
        <f ca="1">IFERROR(__xludf.DUMMYFUNCTION("IF(ISFORMULA(L49),IF(ISFORMULA(L42),IF(ISFORMULA(L43),"""",INDEX(FILTER(SECTION_PLAY_FRAMES,{FALSE,FALSE,FALSE,TRUE}),MATCH(L43,FILTER(SECTION_PLAY_FRAMES,{TRUE,FALSE,FALSE,FALSE}),0))),INDEX(FILTER(SECTION_PLAY_FRAMES,{FALSE,FALSE,FALSE,TRUE}),MATCH(L42,"&amp;"FILTER(SECTION_PLAY_FRAMES,{FALSE,TRUE,FALSE,FALSE}),0))),VLOOKUP(L49,SECTION_PLAY_FRAMES,2,false))"),"0-3")</f>
        <v>0-3</v>
      </c>
      <c r="M48" s="52">
        <v>5</v>
      </c>
      <c r="N48" s="46" t="str">
        <f ca="1">IFERROR(__xludf.DUMMYFUNCTION("IF(ISFORMULA(N49),IF(ISFORMULA(N44),IF(ISFORMULA(N45),"""",INDEX(FILTER(SECTION_PLAY_FRAMES,{FALSE,FALSE,FALSE,TRUE}),MATCH(N45,FILTER(SECTION_PLAY_FRAMES,{TRUE,FALSE,FALSE,FALSE}),0))),INDEX(FILTER(SECTION_PLAY_FRAMES,{FALSE,FALSE,FALSE,TRUE}),MATCH(N44,"&amp;"FILTER(SECTION_PLAY_FRAMES,{FALSE,TRUE,FALSE,FALSE}),0))),VLOOKUP(N49,SECTION_PLAY_FRAMES,2,false))"),"1-3")</f>
        <v>1-3</v>
      </c>
      <c r="O48" s="47">
        <v>7</v>
      </c>
      <c r="P48" s="48" t="s">
        <v>556</v>
      </c>
      <c r="Q48" s="53">
        <v>18</v>
      </c>
      <c r="S48" s="100">
        <v>4</v>
      </c>
      <c r="T48" s="89" t="s">
        <v>63</v>
      </c>
      <c r="U48" s="91">
        <v>65</v>
      </c>
      <c r="V48" s="92" t="s">
        <v>229</v>
      </c>
      <c r="W48" s="93">
        <f ca="1">Y49 + X48</f>
        <v>17.509999999999998</v>
      </c>
      <c r="X48" s="109"/>
      <c r="Y48" s="45"/>
      <c r="Z48" s="48" t="str">
        <f ca="1">IFERROR(__xludf.DUMMYFUNCTION("IF(ISFORMULA(Z49),IF(ISFORMULA(Z46),IF(ISFORMULA(Z47),"""",INDEX(FILTER(SECTION_PLAY_FRAMES,{FALSE,FALSE,FALSE,TRUE}),MATCH(Z47,FILTER(SECTION_PLAY_FRAMES,{TRUE,FALSE,FALSE,FALSE}),0))),INDEX(FILTER(SECTION_PLAY_FRAMES,{FALSE,FALSE,FALSE,TRUE}),MATCH(Z46,"&amp;"FILTER(SECTION_PLAY_FRAMES,{FALSE,TRUE,FALSE,FALSE}),0))),VLOOKUP(Z49,SECTION_PLAY_FRAMES,2,false))"),"0-3")</f>
        <v>0-3</v>
      </c>
      <c r="AA48" s="49">
        <v>20</v>
      </c>
      <c r="AB48" s="46" t="s">
        <v>551</v>
      </c>
      <c r="AC48" s="47">
        <v>13</v>
      </c>
      <c r="AD48" s="50" t="str">
        <f ca="1">IFERROR(__xludf.DUMMYFUNCTION("IF(ISFORMULA(AD49),IF(ISFORMULA(AD42),IF(ISFORMULA(AD43),"""",INDEX(FILTER(SECTION_PLAY_FRAMES,{FALSE,FALSE,FALSE,TRUE}),MATCH(AD43,FILTER(SECTION_PLAY_FRAMES,{TRUE,FALSE,FALSE,FALSE}),0))),INDEX(FILTER(SECTION_PLAY_FRAMES,{FALSE,FALSE,FALSE,TRUE}),MATCH("&amp;"AD42,FILTER(SECTION_PLAY_FRAMES,{FALSE,TRUE,FALSE,FALSE}),0))),VLOOKUP(AD49,SECTION_PLAY_FRAMES,2,false))"),"0-3")</f>
        <v>0-3</v>
      </c>
      <c r="AE48" s="52">
        <v>7</v>
      </c>
      <c r="AF48" s="46" t="str">
        <f ca="1">IFERROR(__xludf.DUMMYFUNCTION("IF(ISFORMULA(AF49),IF(ISFORMULA(AF44),IF(ISFORMULA(AF45),"""",INDEX(FILTER(SECTION_PLAY_FRAMES,{FALSE,FALSE,FALSE,TRUE}),MATCH(AF45,FILTER(SECTION_PLAY_FRAMES,{TRUE,FALSE,FALSE,FALSE}),0))),INDEX(FILTER(SECTION_PLAY_FRAMES,{FALSE,FALSE,FALSE,TRUE}),MATCH("&amp;"AF44,FILTER(SECTION_PLAY_FRAMES,{FALSE,TRUE,FALSE,FALSE}),0))),VLOOKUP(AF49,SECTION_PLAY_FRAMES,2,false))"),"3-1")</f>
        <v>3-1</v>
      </c>
      <c r="AG48" s="47">
        <v>4</v>
      </c>
      <c r="AH48" s="48" t="s">
        <v>555</v>
      </c>
      <c r="AI48" s="53">
        <v>4</v>
      </c>
    </row>
    <row r="49" spans="1:35" ht="17.399999999999999" x14ac:dyDescent="0.3">
      <c r="A49" s="103"/>
      <c r="B49" s="99"/>
      <c r="C49" s="99"/>
      <c r="D49" s="99"/>
      <c r="E49" s="99"/>
      <c r="F49" s="99"/>
      <c r="G49" s="45">
        <f ca="1">SUM(H49:Q49)</f>
        <v>14.309999999999999</v>
      </c>
      <c r="H49" s="110">
        <f ca="1">IFERROR(__xludf.DUMMYFUNCTION("IF(ISFORMULA(H48),IF(ISFORMULA(H46),IF(ISFORMULA(H47),"""",INDEX(FILTER(SECTION_PLAY_FRAMES,{FALSE,FALSE,TRUE,FALSE}),MATCH(H47,FILTER(SECTION_PLAY_FRAMES,{TRUE,FALSE,FALSE,FALSE}),0))),INDEX(FILTER(SECTION_PLAY_FRAMES,{FALSE,FALSE,TRUE,FALSE}),MATCH(H46,"&amp;"FILTER(SECTION_PLAY_FRAMES,{FALSE,TRUE,FALSE,FALSE}),0))),INDEX(FILTER(SECTION_PLAY_FRAMES,{TRUE,FALSE,FALSE,FALSE}),MATCH(H48,FILTER(SECTION_PLAY_FRAMES,{FALSE,TRUE,FALSE,FALSE}),0)))"),2.5)</f>
        <v>2.5</v>
      </c>
      <c r="I49" s="111"/>
      <c r="J49" s="112">
        <f ca="1">IFERROR(__xludf.DUMMYFUNCTION("IF(ISFORMULA(J48),IF(ISFORMULA(J52),IF(ISFORMULA(J53),"""",INDEX(FILTER(SECTION_PLAY_FRAMES,{FALSE,FALSE,TRUE,FALSE}),MATCH(J53,FILTER(SECTION_PLAY_FRAMES,{TRUE,FALSE,FALSE,FALSE}),0))),INDEX(FILTER(SECTION_PLAY_FRAMES,{FALSE,FALSE,TRUE,FALSE}),MATCH(J52,"&amp;"FILTER(SECTION_PLAY_FRAMES,{FALSE,TRUE,FALSE,FALSE}),0))),INDEX(FILTER(SECTION_PLAY_FRAMES,{TRUE,FALSE,FALSE,FALSE}),MATCH(J48,FILTER(SECTION_PLAY_FRAMES,{FALSE,TRUE,FALSE,FALSE}),0)))"),8.1)</f>
        <v>8.1</v>
      </c>
      <c r="K49" s="111"/>
      <c r="L49" s="113">
        <f ca="1">IFERROR(__xludf.DUMMYFUNCTION("IF(ISFORMULA(L48),IF(ISFORMULA(L42),IF(ISFORMULA(L43),"""",INDEX(FILTER(SECTION_PLAY_FRAMES,{FALSE,FALSE,TRUE,FALSE}),MATCH(L43,FILTER(SECTION_PLAY_FRAMES,{TRUE,FALSE,FALSE,FALSE}),0))),INDEX(FILTER(SECTION_PLAY_FRAMES,{FALSE,FALSE,TRUE,FALSE}),MATCH(L42,"&amp;"FILTER(SECTION_PLAY_FRAMES,{FALSE,TRUE,FALSE,FALSE}),0))),INDEX(FILTER(SECTION_PLAY_FRAMES,{TRUE,FALSE,FALSE,FALSE}),MATCH(L48,FILTER(SECTION_PLAY_FRAMES,{FALSE,TRUE,FALSE,FALSE}),0)))"),0)</f>
        <v>0</v>
      </c>
      <c r="M49" s="111"/>
      <c r="N49" s="112">
        <f ca="1">IFERROR(__xludf.DUMMYFUNCTION("IF(ISFORMULA(N48),IF(ISFORMULA(N44),IF(ISFORMULA(N45),"""",INDEX(FILTER(SECTION_PLAY_FRAMES,{FALSE,FALSE,TRUE,FALSE}),MATCH(N45,FILTER(SECTION_PLAY_FRAMES,{TRUE,FALSE,FALSE,FALSE}),0))),INDEX(FILTER(SECTION_PLAY_FRAMES,{FALSE,FALSE,TRUE,FALSE}),MATCH(N44,"&amp;"FILTER(SECTION_PLAY_FRAMES,{FALSE,TRUE,FALSE,FALSE}),0))),INDEX(FILTER(SECTION_PLAY_FRAMES,{TRUE,FALSE,FALSE,FALSE}),MATCH(N48,FILTER(SECTION_PLAY_FRAMES,{FALSE,TRUE,FALSE,FALSE}),0)))"),1.21)</f>
        <v>1.21</v>
      </c>
      <c r="O49" s="111"/>
      <c r="P49" s="110">
        <f ca="1">IFERROR(__xludf.DUMMYFUNCTION("IF(ISFORMULA(P48),IF(ISFORMULA(P50),IF(ISFORMULA(P51),"""",INDEX(FILTER(SECTION_PLAY_FRAMES,{FALSE,FALSE,TRUE,FALSE}),MATCH(P51,FILTER(SECTION_PLAY_FRAMES,{TRUE,FALSE,FALSE,FALSE}),0))),INDEX(FILTER(SECTION_PLAY_FRAMES,{FALSE,FALSE,TRUE,FALSE}),MATCH(P50,"&amp;"FILTER(SECTION_PLAY_FRAMES,{FALSE,TRUE,FALSE,FALSE}),0))),INDEX(FILTER(SECTION_PLAY_FRAMES,{TRUE,FALSE,FALSE,FALSE}),MATCH(P48,FILTER(SECTION_PLAY_FRAMES,{FALSE,TRUE,FALSE,FALSE}),0)))"),2.5)</f>
        <v>2.5</v>
      </c>
      <c r="Q49" s="114"/>
      <c r="S49" s="103"/>
      <c r="T49" s="99"/>
      <c r="U49" s="99"/>
      <c r="V49" s="99"/>
      <c r="W49" s="99"/>
      <c r="X49" s="99"/>
      <c r="Y49" s="45">
        <f ca="1">SUM(Z49:AI49)</f>
        <v>17.509999999999998</v>
      </c>
      <c r="Z49" s="110">
        <f ca="1">IFERROR(__xludf.DUMMYFUNCTION("IF(ISFORMULA(Z48),IF(ISFORMULA(Z46),IF(ISFORMULA(Z47),"""",INDEX(FILTER(SECTION_PLAY_FRAMES,{FALSE,FALSE,TRUE,FALSE}),MATCH(Z47,FILTER(SECTION_PLAY_FRAMES,{TRUE,FALSE,FALSE,FALSE}),0))),INDEX(FILTER(SECTION_PLAY_FRAMES,{FALSE,FALSE,TRUE,FALSE}),MATCH(Z46,"&amp;"FILTER(SECTION_PLAY_FRAMES,{FALSE,TRUE,FALSE,FALSE}),0))),INDEX(FILTER(SECTION_PLAY_FRAMES,{TRUE,FALSE,FALSE,FALSE}),MATCH(Z48,FILTER(SECTION_PLAY_FRAMES,{FALSE,TRUE,FALSE,FALSE}),0)))"),0)</f>
        <v>0</v>
      </c>
      <c r="AA49" s="111"/>
      <c r="AB49" s="112">
        <f ca="1">IFERROR(__xludf.DUMMYFUNCTION("IF(ISFORMULA(AB48),IF(ISFORMULA(AB52),IF(ISFORMULA(AB53),"""",INDEX(FILTER(SECTION_PLAY_FRAMES,{FALSE,FALSE,TRUE,FALSE}),MATCH(AB53,FILTER(SECTION_PLAY_FRAMES,{TRUE,FALSE,FALSE,FALSE}),0))),INDEX(FILTER(SECTION_PLAY_FRAMES,{FALSE,FALSE,TRUE,FALSE}),MATCH("&amp;"AB52,FILTER(SECTION_PLAY_FRAMES,{FALSE,TRUE,FALSE,FALSE}),0))),INDEX(FILTER(SECTION_PLAY_FRAMES,{TRUE,FALSE,FALSE,FALSE}),MATCH(AB48,FILTER(SECTION_PLAY_FRAMES,{FALSE,TRUE,FALSE,FALSE}),0)))"),1.21)</f>
        <v>1.21</v>
      </c>
      <c r="AC49" s="111"/>
      <c r="AD49" s="113">
        <f ca="1">IFERROR(__xludf.DUMMYFUNCTION("IF(ISFORMULA(AD48),IF(ISFORMULA(AD42),IF(ISFORMULA(AD43),"""",INDEX(FILTER(SECTION_PLAY_FRAMES,{FALSE,FALSE,TRUE,FALSE}),MATCH(AD43,FILTER(SECTION_PLAY_FRAMES,{TRUE,FALSE,FALSE,FALSE}),0))),INDEX(FILTER(SECTION_PLAY_FRAMES,{FALSE,FALSE,TRUE,FALSE}),MATCH("&amp;"AD42,FILTER(SECTION_PLAY_FRAMES,{FALSE,TRUE,FALSE,FALSE}),0))),INDEX(FILTER(SECTION_PLAY_FRAMES,{TRUE,FALSE,FALSE,FALSE}),MATCH(AD48,FILTER(SECTION_PLAY_FRAMES,{FALSE,TRUE,FALSE,FALSE}),0)))"),0)</f>
        <v>0</v>
      </c>
      <c r="AE49" s="111"/>
      <c r="AF49" s="112">
        <f ca="1">IFERROR(__xludf.DUMMYFUNCTION("IF(ISFORMULA(AF48),IF(ISFORMULA(AF44),IF(ISFORMULA(AF45),"""",INDEX(FILTER(SECTION_PLAY_FRAMES,{FALSE,FALSE,TRUE,FALSE}),MATCH(AF45,FILTER(SECTION_PLAY_FRAMES,{TRUE,FALSE,FALSE,FALSE}),0))),INDEX(FILTER(SECTION_PLAY_FRAMES,{FALSE,FALSE,TRUE,FALSE}),MATCH("&amp;"AF44,FILTER(SECTION_PLAY_FRAMES,{FALSE,TRUE,FALSE,FALSE}),0))),INDEX(FILTER(SECTION_PLAY_FRAMES,{TRUE,FALSE,FALSE,FALSE}),MATCH(AF48,FILTER(SECTION_PLAY_FRAMES,{FALSE,TRUE,FALSE,FALSE}),0)))"),8.2)</f>
        <v>8.1999999999999993</v>
      </c>
      <c r="AG49" s="111"/>
      <c r="AH49" s="110">
        <f ca="1">IFERROR(__xludf.DUMMYFUNCTION("IF(ISFORMULA(AH48),IF(ISFORMULA(AH50),IF(ISFORMULA(AH51),"""",INDEX(FILTER(SECTION_PLAY_FRAMES,{FALSE,FALSE,TRUE,FALSE}),MATCH(AH51,FILTER(SECTION_PLAY_FRAMES,{TRUE,FALSE,FALSE,FALSE}),0))),INDEX(FILTER(SECTION_PLAY_FRAMES,{FALSE,FALSE,TRUE,FALSE}),MATCH("&amp;"AH50,FILTER(SECTION_PLAY_FRAMES,{FALSE,TRUE,FALSE,FALSE}),0))),INDEX(FILTER(SECTION_PLAY_FRAMES,{TRUE,FALSE,FALSE,FALSE}),MATCH(AH48,FILTER(SECTION_PLAY_FRAMES,{FALSE,TRUE,FALSE,FALSE}),0)))"),8.1)</f>
        <v>8.1</v>
      </c>
      <c r="AI49" s="114"/>
    </row>
    <row r="50" spans="1:35" ht="17.399999999999999" x14ac:dyDescent="0.25">
      <c r="A50" s="100">
        <v>5</v>
      </c>
      <c r="B50" s="89" t="s">
        <v>48</v>
      </c>
      <c r="C50" s="91">
        <v>79</v>
      </c>
      <c r="D50" s="92" t="s">
        <v>360</v>
      </c>
      <c r="E50" s="93">
        <f ca="1">G51 + F50</f>
        <v>34</v>
      </c>
      <c r="F50" s="109">
        <v>7</v>
      </c>
      <c r="G50" s="45"/>
      <c r="H50" s="46" t="str">
        <f ca="1">IFERROR(__xludf.DUMMYFUNCTION("IF(ISFORMULA(H51),IF(ISFORMULA(H44),IF(ISFORMULA(H45),"""",INDEX(FILTER(SECTION_PLAY_FRAMES,{FALSE,FALSE,FALSE,TRUE}),MATCH(H45,FILTER(SECTION_PLAY_FRAMES,{TRUE,FALSE,FALSE,FALSE}),0))),INDEX(FILTER(SECTION_PLAY_FRAMES,{FALSE,FALSE,FALSE,TRUE}),MATCH(H44,"&amp;"FILTER(SECTION_PLAY_FRAMES,{FALSE,TRUE,FALSE,FALSE}),0))),VLOOKUP(H51,SECTION_PLAY_FRAMES,2,false))"),"3-1")</f>
        <v>3-1</v>
      </c>
      <c r="I50" s="47">
        <v>16</v>
      </c>
      <c r="J50" s="50" t="str">
        <f ca="1">IFERROR(__xludf.DUMMYFUNCTION("IF(ISFORMULA(J51),IF(ISFORMULA(J42),IF(ISFORMULA(J43),"""",INDEX(FILTER(SECTION_PLAY_FRAMES,{FALSE,FALSE,FALSE,TRUE}),MATCH(J43,FILTER(SECTION_PLAY_FRAMES,{TRUE,FALSE,FALSE,FALSE}),0))),INDEX(FILTER(SECTION_PLAY_FRAMES,{FALSE,FALSE,FALSE,TRUE}),MATCH(J42,"&amp;"FILTER(SECTION_PLAY_FRAMES,{FALSE,TRUE,FALSE,FALSE}),0))),VLOOKUP(J51,SECTION_PLAY_FRAMES,2,false))"),"0-3")</f>
        <v>0-3</v>
      </c>
      <c r="K50" s="52">
        <v>16</v>
      </c>
      <c r="L50" s="46" t="str">
        <f ca="1">IFERROR(__xludf.DUMMYFUNCTION("IF(ISFORMULA(L51),IF(ISFORMULA(L46),IF(ISFORMULA(L47),"""",INDEX(FILTER(SECTION_PLAY_FRAMES,{FALSE,FALSE,FALSE,TRUE}),MATCH(L47,FILTER(SECTION_PLAY_FRAMES,{TRUE,FALSE,FALSE,FALSE}),0))),INDEX(FILTER(SECTION_PLAY_FRAMES,{FALSE,FALSE,FALSE,TRUE}),MATCH(L46,"&amp;"FILTER(SECTION_PLAY_FRAMES,{FALSE,TRUE,FALSE,FALSE}),0))),VLOOKUP(L51,SECTION_PLAY_FRAMES,2,false))"),"2-3")</f>
        <v>2-3</v>
      </c>
      <c r="M50" s="47">
        <v>2</v>
      </c>
      <c r="N50" s="48" t="s">
        <v>550</v>
      </c>
      <c r="O50" s="49">
        <v>12</v>
      </c>
      <c r="P50" s="48" t="str">
        <f ca="1">IFERROR(__xludf.DUMMYFUNCTION("IF(ISFORMULA(P51),IF(ISFORMULA(P48),IF(ISFORMULA(P49),"""",INDEX(FILTER(SECTION_PLAY_FRAMES,{FALSE,FALSE,FALSE,TRUE}),MATCH(P49,FILTER(SECTION_PLAY_FRAMES,{TRUE,FALSE,FALSE,FALSE}),0))),INDEX(FILTER(SECTION_PLAY_FRAMES,{FALSE,FALSE,FALSE,TRUE}),MATCH(P48,"&amp;"FILTER(SECTION_PLAY_FRAMES,{FALSE,TRUE,FALSE,FALSE}),0))),VLOOKUP(P51,SECTION_PLAY_FRAMES,2,false))"),"3-2")</f>
        <v>3-2</v>
      </c>
      <c r="Q50" s="53">
        <v>18</v>
      </c>
      <c r="S50" s="100">
        <v>5</v>
      </c>
      <c r="T50" s="89" t="s">
        <v>17</v>
      </c>
      <c r="U50" s="91">
        <v>80</v>
      </c>
      <c r="V50" s="92" t="s">
        <v>371</v>
      </c>
      <c r="W50" s="93">
        <f ca="1">Y51 + X50</f>
        <v>13.02</v>
      </c>
      <c r="X50" s="109"/>
      <c r="Y50" s="45"/>
      <c r="Z50" s="46" t="str">
        <f ca="1">IFERROR(__xludf.DUMMYFUNCTION("IF(ISFORMULA(Z51),IF(ISFORMULA(Z44),IF(ISFORMULA(Z45),"""",INDEX(FILTER(SECTION_PLAY_FRAMES,{FALSE,FALSE,FALSE,TRUE}),MATCH(Z45,FILTER(SECTION_PLAY_FRAMES,{TRUE,FALSE,FALSE,FALSE}),0))),INDEX(FILTER(SECTION_PLAY_FRAMES,{FALSE,FALSE,FALSE,TRUE}),MATCH(Z44,"&amp;"FILTER(SECTION_PLAY_FRAMES,{FALSE,TRUE,FALSE,FALSE}),0))),VLOOKUP(Z51,SECTION_PLAY_FRAMES,2,false))"),"3-2")</f>
        <v>3-2</v>
      </c>
      <c r="AA50" s="47">
        <v>19</v>
      </c>
      <c r="AB50" s="50" t="str">
        <f ca="1">IFERROR(__xludf.DUMMYFUNCTION("IF(ISFORMULA(AB51),IF(ISFORMULA(AB42),IF(ISFORMULA(AB43),"""",INDEX(FILTER(SECTION_PLAY_FRAMES,{FALSE,FALSE,FALSE,TRUE}),MATCH(AB43,FILTER(SECTION_PLAY_FRAMES,{TRUE,FALSE,FALSE,FALSE}),0))),INDEX(FILTER(SECTION_PLAY_FRAMES,{FALSE,FALSE,FALSE,TRUE}),MATCH("&amp;"AB42,FILTER(SECTION_PLAY_FRAMES,{FALSE,TRUE,FALSE,FALSE}),0))),VLOOKUP(AB51,SECTION_PLAY_FRAMES,2,false))"),"1-3")</f>
        <v>1-3</v>
      </c>
      <c r="AC50" s="52">
        <v>19</v>
      </c>
      <c r="AD50" s="46" t="str">
        <f ca="1">IFERROR(__xludf.DUMMYFUNCTION("IF(ISFORMULA(AD51),IF(ISFORMULA(AD46),IF(ISFORMULA(AD47),"""",INDEX(FILTER(SECTION_PLAY_FRAMES,{FALSE,FALSE,FALSE,TRUE}),MATCH(AD47,FILTER(SECTION_PLAY_FRAMES,{TRUE,FALSE,FALSE,FALSE}),0))),INDEX(FILTER(SECTION_PLAY_FRAMES,{FALSE,FALSE,FALSE,TRUE}),MATCH("&amp;"AD46,FILTER(SECTION_PLAY_FRAMES,{FALSE,TRUE,FALSE,FALSE}),0))),VLOOKUP(AD51,SECTION_PLAY_FRAMES,2,false))"),"1-3")</f>
        <v>1-3</v>
      </c>
      <c r="AE50" s="47">
        <v>15</v>
      </c>
      <c r="AF50" s="48" t="s">
        <v>546</v>
      </c>
      <c r="AG50" s="49">
        <v>18</v>
      </c>
      <c r="AH50" s="48" t="str">
        <f ca="1">IFERROR(__xludf.DUMMYFUNCTION("IF(ISFORMULA(AH51),IF(ISFORMULA(AH48),IF(ISFORMULA(AH49),"""",INDEX(FILTER(SECTION_PLAY_FRAMES,{FALSE,FALSE,FALSE,TRUE}),MATCH(AH49,FILTER(SECTION_PLAY_FRAMES,{TRUE,FALSE,FALSE,FALSE}),0))),INDEX(FILTER(SECTION_PLAY_FRAMES,{FALSE,FALSE,FALSE,TRUE}),MATCH("&amp;"AH48,FILTER(SECTION_PLAY_FRAMES,{FALSE,TRUE,FALSE,FALSE}),0))),VLOOKUP(AH51,SECTION_PLAY_FRAMES,2,false))"),"2-3")</f>
        <v>2-3</v>
      </c>
      <c r="AI50" s="53">
        <v>4</v>
      </c>
    </row>
    <row r="51" spans="1:35" ht="17.399999999999999" x14ac:dyDescent="0.3">
      <c r="A51" s="103"/>
      <c r="B51" s="99"/>
      <c r="C51" s="99"/>
      <c r="D51" s="99"/>
      <c r="E51" s="99"/>
      <c r="F51" s="99"/>
      <c r="G51" s="45">
        <f ca="1">SUM(H51:Q51)</f>
        <v>27</v>
      </c>
      <c r="H51" s="112">
        <f ca="1">IFERROR(__xludf.DUMMYFUNCTION("IF(ISFORMULA(H50),IF(ISFORMULA(H44),IF(ISFORMULA(H45),"""",INDEX(FILTER(SECTION_PLAY_FRAMES,{FALSE,FALSE,TRUE,FALSE}),MATCH(H45,FILTER(SECTION_PLAY_FRAMES,{TRUE,FALSE,FALSE,FALSE}),0))),INDEX(FILTER(SECTION_PLAY_FRAMES,{FALSE,FALSE,TRUE,FALSE}),MATCH(H44,"&amp;"FILTER(SECTION_PLAY_FRAMES,{FALSE,TRUE,FALSE,FALSE}),0))),INDEX(FILTER(SECTION_PLAY_FRAMES,{TRUE,FALSE,FALSE,FALSE}),MATCH(H50,FILTER(SECTION_PLAY_FRAMES,{FALSE,TRUE,FALSE,FALSE}),0)))"),8.2)</f>
        <v>8.1999999999999993</v>
      </c>
      <c r="I51" s="111"/>
      <c r="J51" s="113">
        <f ca="1">IFERROR(__xludf.DUMMYFUNCTION("IF(ISFORMULA(J50),IF(ISFORMULA(J42),IF(ISFORMULA(J43),"""",INDEX(FILTER(SECTION_PLAY_FRAMES,{FALSE,FALSE,TRUE,FALSE}),MATCH(J43,FILTER(SECTION_PLAY_FRAMES,{TRUE,FALSE,FALSE,FALSE}),0))),INDEX(FILTER(SECTION_PLAY_FRAMES,{FALSE,FALSE,TRUE,FALSE}),MATCH(J42,"&amp;"FILTER(SECTION_PLAY_FRAMES,{FALSE,TRUE,FALSE,FALSE}),0))),INDEX(FILTER(SECTION_PLAY_FRAMES,{TRUE,FALSE,FALSE,FALSE}),MATCH(J50,FILTER(SECTION_PLAY_FRAMES,{FALSE,TRUE,FALSE,FALSE}),0)))"),0)</f>
        <v>0</v>
      </c>
      <c r="K51" s="111"/>
      <c r="L51" s="112">
        <f ca="1">IFERROR(__xludf.DUMMYFUNCTION("IF(ISFORMULA(L50),IF(ISFORMULA(L46),IF(ISFORMULA(L47),"""",INDEX(FILTER(SECTION_PLAY_FRAMES,{FALSE,FALSE,TRUE,FALSE}),MATCH(L47,FILTER(SECTION_PLAY_FRAMES,{TRUE,FALSE,FALSE,FALSE}),0))),INDEX(FILTER(SECTION_PLAY_FRAMES,{FALSE,FALSE,TRUE,FALSE}),MATCH(L46,"&amp;"FILTER(SECTION_PLAY_FRAMES,{FALSE,TRUE,FALSE,FALSE}),0))),INDEX(FILTER(SECTION_PLAY_FRAMES,{TRUE,FALSE,FALSE,FALSE}),MATCH(L50,FILTER(SECTION_PLAY_FRAMES,{FALSE,TRUE,FALSE,FALSE}),0)))"),2.5)</f>
        <v>2.5</v>
      </c>
      <c r="M51" s="111"/>
      <c r="N51" s="110">
        <f ca="1">IFERROR(__xludf.DUMMYFUNCTION("IF(ISFORMULA(N50),IF(ISFORMULA(N52),IF(ISFORMULA(N53),"""",INDEX(FILTER(SECTION_PLAY_FRAMES,{FALSE,FALSE,TRUE,FALSE}),MATCH(N53,FILTER(SECTION_PLAY_FRAMES,{TRUE,FALSE,FALSE,FALSE}),0))),INDEX(FILTER(SECTION_PLAY_FRAMES,{FALSE,FALSE,TRUE,FALSE}),MATCH(N52,"&amp;"FILTER(SECTION_PLAY_FRAMES,{FALSE,TRUE,FALSE,FALSE}),0))),INDEX(FILTER(SECTION_PLAY_FRAMES,{TRUE,FALSE,FALSE,FALSE}),MATCH(N50,FILTER(SECTION_PLAY_FRAMES,{FALSE,TRUE,FALSE,FALSE}),0)))"),8.2)</f>
        <v>8.1999999999999993</v>
      </c>
      <c r="O51" s="111"/>
      <c r="P51" s="110">
        <f ca="1">IFERROR(__xludf.DUMMYFUNCTION("IF(ISFORMULA(P50),IF(ISFORMULA(P48),IF(ISFORMULA(P49),"""",INDEX(FILTER(SECTION_PLAY_FRAMES,{FALSE,FALSE,TRUE,FALSE}),MATCH(P49,FILTER(SECTION_PLAY_FRAMES,{TRUE,FALSE,FALSE,FALSE}),0))),INDEX(FILTER(SECTION_PLAY_FRAMES,{FALSE,FALSE,TRUE,FALSE}),MATCH(P48,"&amp;"FILTER(SECTION_PLAY_FRAMES,{FALSE,TRUE,FALSE,FALSE}),0))),INDEX(FILTER(SECTION_PLAY_FRAMES,{TRUE,FALSE,FALSE,FALSE}),MATCH(P50,FILTER(SECTION_PLAY_FRAMES,{FALSE,TRUE,FALSE,FALSE}),0)))"),8.1)</f>
        <v>8.1</v>
      </c>
      <c r="Q51" s="114"/>
      <c r="S51" s="103"/>
      <c r="T51" s="99"/>
      <c r="U51" s="99"/>
      <c r="V51" s="99"/>
      <c r="W51" s="99"/>
      <c r="X51" s="99"/>
      <c r="Y51" s="45">
        <f ca="1">SUM(Z51:AI51)</f>
        <v>13.02</v>
      </c>
      <c r="Z51" s="112">
        <f ca="1">IFERROR(__xludf.DUMMYFUNCTION("IF(ISFORMULA(Z50),IF(ISFORMULA(Z44),IF(ISFORMULA(Z45),"""",INDEX(FILTER(SECTION_PLAY_FRAMES,{FALSE,FALSE,TRUE,FALSE}),MATCH(Z45,FILTER(SECTION_PLAY_FRAMES,{TRUE,FALSE,FALSE,FALSE}),0))),INDEX(FILTER(SECTION_PLAY_FRAMES,{FALSE,FALSE,TRUE,FALSE}),MATCH(Z44,"&amp;"FILTER(SECTION_PLAY_FRAMES,{FALSE,TRUE,FALSE,FALSE}),0))),INDEX(FILTER(SECTION_PLAY_FRAMES,{TRUE,FALSE,FALSE,FALSE}),MATCH(Z50,FILTER(SECTION_PLAY_FRAMES,{FALSE,TRUE,FALSE,FALSE}),0)))"),8.1)</f>
        <v>8.1</v>
      </c>
      <c r="AA51" s="111"/>
      <c r="AB51" s="113">
        <f ca="1">IFERROR(__xludf.DUMMYFUNCTION("IF(ISFORMULA(AB50),IF(ISFORMULA(AB42),IF(ISFORMULA(AB43),"""",INDEX(FILTER(SECTION_PLAY_FRAMES,{FALSE,FALSE,TRUE,FALSE}),MATCH(AB43,FILTER(SECTION_PLAY_FRAMES,{TRUE,FALSE,FALSE,FALSE}),0))),INDEX(FILTER(SECTION_PLAY_FRAMES,{FALSE,FALSE,TRUE,FALSE}),MATCH("&amp;"AB42,FILTER(SECTION_PLAY_FRAMES,{FALSE,TRUE,FALSE,FALSE}),0))),INDEX(FILTER(SECTION_PLAY_FRAMES,{TRUE,FALSE,FALSE,FALSE}),MATCH(AB50,FILTER(SECTION_PLAY_FRAMES,{FALSE,TRUE,FALSE,FALSE}),0)))"),1.21)</f>
        <v>1.21</v>
      </c>
      <c r="AC51" s="111"/>
      <c r="AD51" s="112">
        <f ca="1">IFERROR(__xludf.DUMMYFUNCTION("IF(ISFORMULA(AD50),IF(ISFORMULA(AD46),IF(ISFORMULA(AD47),"""",INDEX(FILTER(SECTION_PLAY_FRAMES,{FALSE,FALSE,TRUE,FALSE}),MATCH(AD47,FILTER(SECTION_PLAY_FRAMES,{TRUE,FALSE,FALSE,FALSE}),0))),INDEX(FILTER(SECTION_PLAY_FRAMES,{FALSE,FALSE,TRUE,FALSE}),MATCH("&amp;"AD46,FILTER(SECTION_PLAY_FRAMES,{FALSE,TRUE,FALSE,FALSE}),0))),INDEX(FILTER(SECTION_PLAY_FRAMES,{TRUE,FALSE,FALSE,FALSE}),MATCH(AD50,FILTER(SECTION_PLAY_FRAMES,{FALSE,TRUE,FALSE,FALSE}),0)))"),1.21)</f>
        <v>1.21</v>
      </c>
      <c r="AE51" s="111"/>
      <c r="AF51" s="110">
        <f ca="1">IFERROR(__xludf.DUMMYFUNCTION("IF(ISFORMULA(AF50),IF(ISFORMULA(AF52),IF(ISFORMULA(AF53),"""",INDEX(FILTER(SECTION_PLAY_FRAMES,{FALSE,FALSE,TRUE,FALSE}),MATCH(AF53,FILTER(SECTION_PLAY_FRAMES,{TRUE,FALSE,FALSE,FALSE}),0))),INDEX(FILTER(SECTION_PLAY_FRAMES,{FALSE,FALSE,TRUE,FALSE}),MATCH("&amp;"AF52,FILTER(SECTION_PLAY_FRAMES,{FALSE,TRUE,FALSE,FALSE}),0))),INDEX(FILTER(SECTION_PLAY_FRAMES,{TRUE,FALSE,FALSE,FALSE}),MATCH(AF50,FILTER(SECTION_PLAY_FRAMES,{FALSE,TRUE,FALSE,FALSE}),0)))"),0)</f>
        <v>0</v>
      </c>
      <c r="AG51" s="111"/>
      <c r="AH51" s="110">
        <f ca="1">IFERROR(__xludf.DUMMYFUNCTION("IF(ISFORMULA(AH50),IF(ISFORMULA(AH48),IF(ISFORMULA(AH49),"""",INDEX(FILTER(SECTION_PLAY_FRAMES,{FALSE,FALSE,TRUE,FALSE}),MATCH(AH49,FILTER(SECTION_PLAY_FRAMES,{TRUE,FALSE,FALSE,FALSE}),0))),INDEX(FILTER(SECTION_PLAY_FRAMES,{FALSE,FALSE,TRUE,FALSE}),MATCH("&amp;"AH48,FILTER(SECTION_PLAY_FRAMES,{FALSE,TRUE,FALSE,FALSE}),0))),INDEX(FILTER(SECTION_PLAY_FRAMES,{TRUE,FALSE,FALSE,FALSE}),MATCH(AH50,FILTER(SECTION_PLAY_FRAMES,{FALSE,TRUE,FALSE,FALSE}),0)))"),2.5)</f>
        <v>2.5</v>
      </c>
      <c r="AI51" s="114"/>
    </row>
    <row r="52" spans="1:35" ht="17.399999999999999" x14ac:dyDescent="0.25">
      <c r="A52" s="100">
        <v>6</v>
      </c>
      <c r="B52" s="89" t="s">
        <v>48</v>
      </c>
      <c r="C52" s="91">
        <v>104</v>
      </c>
      <c r="D52" s="92" t="s">
        <v>363</v>
      </c>
      <c r="E52" s="93">
        <f ca="1">G53 + F52</f>
        <v>13.23</v>
      </c>
      <c r="F52" s="109"/>
      <c r="G52" s="45"/>
      <c r="H52" s="50" t="str">
        <f ca="1">IFERROR(__xludf.DUMMYFUNCTION("IF(ISFORMULA(H53),IF(ISFORMULA(H42),IF(ISFORMULA(H43),"""",INDEX(FILTER(SECTION_PLAY_FRAMES,{FALSE,FALSE,FALSE,TRUE}),MATCH(H43,FILTER(SECTION_PLAY_FRAMES,{TRUE,FALSE,FALSE,FALSE}),0))),INDEX(FILTER(SECTION_PLAY_FRAMES,{FALSE,FALSE,FALSE,TRUE}),MATCH(H42,"&amp;"FILTER(SECTION_PLAY_FRAMES,{FALSE,TRUE,FALSE,FALSE}),0))),VLOOKUP(H53,SECTION_PLAY_FRAMES,2,false))"),"0-3")</f>
        <v>0-3</v>
      </c>
      <c r="I52" s="52">
        <v>15</v>
      </c>
      <c r="J52" s="46" t="str">
        <f ca="1">IFERROR(__xludf.DUMMYFUNCTION("IF(ISFORMULA(J53),IF(ISFORMULA(J48),IF(ISFORMULA(J49),"""",INDEX(FILTER(SECTION_PLAY_FRAMES,{FALSE,FALSE,FALSE,TRUE}),MATCH(J49,FILTER(SECTION_PLAY_FRAMES,{TRUE,FALSE,FALSE,FALSE}),0))),INDEX(FILTER(SECTION_PLAY_FRAMES,{FALSE,FALSE,FALSE,TRUE}),MATCH(J48,"&amp;"FILTER(SECTION_PLAY_FRAMES,{FALSE,TRUE,FALSE,FALSE}),0))),VLOOKUP(J53,SECTION_PLAY_FRAMES,2,false))"),"2-3")</f>
        <v>2-3</v>
      </c>
      <c r="K52" s="47">
        <v>17</v>
      </c>
      <c r="L52" s="48" t="str">
        <f ca="1">IFERROR(__xludf.DUMMYFUNCTION("IF(ISFORMULA(L53),IF(ISFORMULA(L44),IF(ISFORMULA(L45),"""",INDEX(FILTER(SECTION_PLAY_FRAMES,{FALSE,FALSE,FALSE,TRUE}),MATCH(L45,FILTER(SECTION_PLAY_FRAMES,{TRUE,FALSE,FALSE,FALSE}),0))),INDEX(FILTER(SECTION_PLAY_FRAMES,{FALSE,FALSE,FALSE,TRUE}),MATCH(L44,"&amp;"FILTER(SECTION_PLAY_FRAMES,{FALSE,TRUE,FALSE,FALSE}),0))),VLOOKUP(L53,SECTION_PLAY_FRAMES,2,false))"),"1-3")</f>
        <v>1-3</v>
      </c>
      <c r="M52" s="49">
        <v>1</v>
      </c>
      <c r="N52" s="48" t="str">
        <f ca="1">IFERROR(__xludf.DUMMYFUNCTION("IF(ISFORMULA(N53),IF(ISFORMULA(N50),IF(ISFORMULA(N51),"""",INDEX(FILTER(SECTION_PLAY_FRAMES,{FALSE,FALSE,FALSE,TRUE}),MATCH(N51,FILTER(SECTION_PLAY_FRAMES,{TRUE,FALSE,FALSE,FALSE}),0))),INDEX(FILTER(SECTION_PLAY_FRAMES,{FALSE,FALSE,FALSE,TRUE}),MATCH(N50,"&amp;"FILTER(SECTION_PLAY_FRAMES,{FALSE,TRUE,FALSE,FALSE}),0))),VLOOKUP(N53,SECTION_PLAY_FRAMES,2,false))"),"1-3")</f>
        <v>1-3</v>
      </c>
      <c r="O52" s="49">
        <v>12</v>
      </c>
      <c r="P52" s="46" t="str">
        <f ca="1">IFERROR(__xludf.DUMMYFUNCTION("IF(ISFORMULA(P53),IF(ISFORMULA(P46),IF(ISFORMULA(P47),"""",INDEX(FILTER(SECTION_PLAY_FRAMES,{FALSE,FALSE,FALSE,TRUE}),MATCH(P47,FILTER(SECTION_PLAY_FRAMES,{TRUE,FALSE,FALSE,FALSE}),0))),INDEX(FILTER(SECTION_PLAY_FRAMES,{FALSE,FALSE,FALSE,TRUE}),MATCH(P46,"&amp;"FILTER(SECTION_PLAY_FRAMES,{FALSE,TRUE,FALSE,FALSE}),0))),VLOOKUP(P53,SECTION_PLAY_FRAMES,2,false))"),"3-0")</f>
        <v>3-0</v>
      </c>
      <c r="Q52" s="55">
        <v>9</v>
      </c>
      <c r="S52" s="100">
        <v>6</v>
      </c>
      <c r="T52" s="89" t="s">
        <v>45</v>
      </c>
      <c r="U52" s="91">
        <v>101</v>
      </c>
      <c r="V52" s="92" t="s">
        <v>530</v>
      </c>
      <c r="W52" s="93">
        <f ca="1">Y53 + X52</f>
        <v>50.02</v>
      </c>
      <c r="X52" s="109">
        <v>9</v>
      </c>
      <c r="Y52" s="45"/>
      <c r="Z52" s="50" t="str">
        <f ca="1">IFERROR(__xludf.DUMMYFUNCTION("IF(ISFORMULA(Z53),IF(ISFORMULA(Z42),IF(ISFORMULA(Z43),"""",INDEX(FILTER(SECTION_PLAY_FRAMES,{FALSE,FALSE,FALSE,TRUE}),MATCH(Z43,FILTER(SECTION_PLAY_FRAMES,{TRUE,FALSE,FALSE,FALSE}),0))),INDEX(FILTER(SECTION_PLAY_FRAMES,{FALSE,FALSE,FALSE,TRUE}),MATCH(Z42,"&amp;"FILTER(SECTION_PLAY_FRAMES,{FALSE,TRUE,FALSE,FALSE}),0))),VLOOKUP(Z53,SECTION_PLAY_FRAMES,2,false))"),"3-0")</f>
        <v>3-0</v>
      </c>
      <c r="AA52" s="52">
        <v>18</v>
      </c>
      <c r="AB52" s="46" t="str">
        <f ca="1">IFERROR(__xludf.DUMMYFUNCTION("IF(ISFORMULA(AB53),IF(ISFORMULA(AB48),IF(ISFORMULA(AB49),"""",INDEX(FILTER(SECTION_PLAY_FRAMES,{FALSE,FALSE,FALSE,TRUE}),MATCH(AB49,FILTER(SECTION_PLAY_FRAMES,{TRUE,FALSE,FALSE,FALSE}),0))),INDEX(FILTER(SECTION_PLAY_FRAMES,{FALSE,FALSE,FALSE,TRUE}),MATCH("&amp;"AB48,FILTER(SECTION_PLAY_FRAMES,{FALSE,TRUE,FALSE,FALSE}),0))),VLOOKUP(AB53,SECTION_PLAY_FRAMES,2,false))"),"3-1")</f>
        <v>3-1</v>
      </c>
      <c r="AC52" s="47">
        <v>13</v>
      </c>
      <c r="AD52" s="48" t="str">
        <f ca="1">IFERROR(__xludf.DUMMYFUNCTION("IF(ISFORMULA(AD53),IF(ISFORMULA(AD44),IF(ISFORMULA(AD45),"""",INDEX(FILTER(SECTION_PLAY_FRAMES,{FALSE,FALSE,FALSE,TRUE}),MATCH(AD45,FILTER(SECTION_PLAY_FRAMES,{TRUE,FALSE,FALSE,FALSE}),0))),INDEX(FILTER(SECTION_PLAY_FRAMES,{FALSE,FALSE,FALSE,TRUE}),MATCH("&amp;"AD44,FILTER(SECTION_PLAY_FRAMES,{FALSE,TRUE,FALSE,FALSE}),0))),VLOOKUP(AD53,SECTION_PLAY_FRAMES,2,false))"),"3-2")</f>
        <v>3-2</v>
      </c>
      <c r="AE52" s="49">
        <v>18</v>
      </c>
      <c r="AF52" s="48" t="str">
        <f ca="1">IFERROR(__xludf.DUMMYFUNCTION("IF(ISFORMULA(AF53),IF(ISFORMULA(AF50),IF(ISFORMULA(AF51),"""",INDEX(FILTER(SECTION_PLAY_FRAMES,{FALSE,FALSE,FALSE,TRUE}),MATCH(AF51,FILTER(SECTION_PLAY_FRAMES,{TRUE,FALSE,FALSE,FALSE}),0))),INDEX(FILTER(SECTION_PLAY_FRAMES,{FALSE,FALSE,FALSE,TRUE}),MATCH("&amp;"AF50,FILTER(SECTION_PLAY_FRAMES,{FALSE,TRUE,FALSE,FALSE}),0))),VLOOKUP(AF53,SECTION_PLAY_FRAMES,2,false))"),"3-0")</f>
        <v>3-0</v>
      </c>
      <c r="AG52" s="49">
        <v>18</v>
      </c>
      <c r="AH52" s="46" t="str">
        <f ca="1">IFERROR(__xludf.DUMMYFUNCTION("IF(ISFORMULA(AH53),IF(ISFORMULA(AH46),IF(ISFORMULA(AH47),"""",INDEX(FILTER(SECTION_PLAY_FRAMES,{FALSE,FALSE,FALSE,TRUE}),MATCH(AH47,FILTER(SECTION_PLAY_FRAMES,{TRUE,FALSE,FALSE,FALSE}),0))),INDEX(FILTER(SECTION_PLAY_FRAMES,{FALSE,FALSE,FALSE,TRUE}),MATCH("&amp;"AH46,FILTER(SECTION_PLAY_FRAMES,{FALSE,TRUE,FALSE,FALSE}),0))),VLOOKUP(AH53,SECTION_PLAY_FRAMES,2,false))"),"3-2")</f>
        <v>3-2</v>
      </c>
      <c r="AI52" s="55">
        <v>7</v>
      </c>
    </row>
    <row r="53" spans="1:35" ht="17.399999999999999" x14ac:dyDescent="0.3">
      <c r="A53" s="101"/>
      <c r="B53" s="90"/>
      <c r="C53" s="90"/>
      <c r="D53" s="90"/>
      <c r="E53" s="90"/>
      <c r="F53" s="90"/>
      <c r="G53" s="54">
        <f ca="1">SUM(H53:Q53)</f>
        <v>13.23</v>
      </c>
      <c r="H53" s="115">
        <f ca="1">IFERROR(__xludf.DUMMYFUNCTION("IF(ISFORMULA(H52),IF(ISFORMULA(H42),IF(ISFORMULA(H43),"""",INDEX(FILTER(SECTION_PLAY_FRAMES,{FALSE,FALSE,TRUE,FALSE}),MATCH(H43,FILTER(SECTION_PLAY_FRAMES,{TRUE,FALSE,FALSE,FALSE}),0))),INDEX(FILTER(SECTION_PLAY_FRAMES,{FALSE,FALSE,TRUE,FALSE}),MATCH(H42,"&amp;"FILTER(SECTION_PLAY_FRAMES,{FALSE,TRUE,FALSE,FALSE}),0))),INDEX(FILTER(SECTION_PLAY_FRAMES,{TRUE,FALSE,FALSE,FALSE}),MATCH(H52,FILTER(SECTION_PLAY_FRAMES,{FALSE,TRUE,FALSE,FALSE}),0)))"),0)</f>
        <v>0</v>
      </c>
      <c r="I53" s="95"/>
      <c r="J53" s="96">
        <f ca="1">IFERROR(__xludf.DUMMYFUNCTION("IF(ISFORMULA(J52),IF(ISFORMULA(J48),IF(ISFORMULA(J49),"""",INDEX(FILTER(SECTION_PLAY_FRAMES,{FALSE,FALSE,TRUE,FALSE}),MATCH(J49,FILTER(SECTION_PLAY_FRAMES,{TRUE,FALSE,FALSE,FALSE}),0))),INDEX(FILTER(SECTION_PLAY_FRAMES,{FALSE,FALSE,TRUE,FALSE}),MATCH(J48,"&amp;"FILTER(SECTION_PLAY_FRAMES,{FALSE,TRUE,FALSE,FALSE}),0))),INDEX(FILTER(SECTION_PLAY_FRAMES,{TRUE,FALSE,FALSE,FALSE}),MATCH(J52,FILTER(SECTION_PLAY_FRAMES,{FALSE,TRUE,FALSE,FALSE}),0)))"),2.5)</f>
        <v>2.5</v>
      </c>
      <c r="K53" s="95"/>
      <c r="L53" s="94">
        <f ca="1">IFERROR(__xludf.DUMMYFUNCTION("IF(ISFORMULA(L52),IF(ISFORMULA(L44),IF(ISFORMULA(L45),"""",INDEX(FILTER(SECTION_PLAY_FRAMES,{FALSE,FALSE,TRUE,FALSE}),MATCH(L45,FILTER(SECTION_PLAY_FRAMES,{TRUE,FALSE,FALSE,FALSE}),0))),INDEX(FILTER(SECTION_PLAY_FRAMES,{FALSE,FALSE,TRUE,FALSE}),MATCH(L44,"&amp;"FILTER(SECTION_PLAY_FRAMES,{FALSE,TRUE,FALSE,FALSE}),0))),INDEX(FILTER(SECTION_PLAY_FRAMES,{TRUE,FALSE,FALSE,FALSE}),MATCH(L52,FILTER(SECTION_PLAY_FRAMES,{FALSE,TRUE,FALSE,FALSE}),0)))"),1.21)</f>
        <v>1.21</v>
      </c>
      <c r="M53" s="95"/>
      <c r="N53" s="94">
        <f ca="1">IFERROR(__xludf.DUMMYFUNCTION("IF(ISFORMULA(N52),IF(ISFORMULA(N50),IF(ISFORMULA(N51),"""",INDEX(FILTER(SECTION_PLAY_FRAMES,{FALSE,FALSE,TRUE,FALSE}),MATCH(N51,FILTER(SECTION_PLAY_FRAMES,{TRUE,FALSE,FALSE,FALSE}),0))),INDEX(FILTER(SECTION_PLAY_FRAMES,{FALSE,FALSE,TRUE,FALSE}),MATCH(N50,"&amp;"FILTER(SECTION_PLAY_FRAMES,{FALSE,TRUE,FALSE,FALSE}),0))),INDEX(FILTER(SECTION_PLAY_FRAMES,{TRUE,FALSE,FALSE,FALSE}),MATCH(N52,FILTER(SECTION_PLAY_FRAMES,{FALSE,TRUE,FALSE,FALSE}),0)))"),1.21)</f>
        <v>1.21</v>
      </c>
      <c r="O53" s="95"/>
      <c r="P53" s="96">
        <f ca="1">IFERROR(__xludf.DUMMYFUNCTION("IF(ISFORMULA(P52),IF(ISFORMULA(P46),IF(ISFORMULA(P47),"""",INDEX(FILTER(SECTION_PLAY_FRAMES,{FALSE,FALSE,TRUE,FALSE}),MATCH(P47,FILTER(SECTION_PLAY_FRAMES,{TRUE,FALSE,FALSE,FALSE}),0))),INDEX(FILTER(SECTION_PLAY_FRAMES,{FALSE,FALSE,TRUE,FALSE}),MATCH(P46,"&amp;"FILTER(SECTION_PLAY_FRAMES,{FALSE,TRUE,FALSE,FALSE}),0))),INDEX(FILTER(SECTION_PLAY_FRAMES,{TRUE,FALSE,FALSE,FALSE}),MATCH(P52,FILTER(SECTION_PLAY_FRAMES,{FALSE,TRUE,FALSE,FALSE}),0)))"),8.31)</f>
        <v>8.31</v>
      </c>
      <c r="Q53" s="97"/>
      <c r="S53" s="101"/>
      <c r="T53" s="90"/>
      <c r="U53" s="90"/>
      <c r="V53" s="90"/>
      <c r="W53" s="90"/>
      <c r="X53" s="90"/>
      <c r="Y53" s="54">
        <f ca="1">SUM(Z53:AI53)</f>
        <v>41.02</v>
      </c>
      <c r="Z53" s="115">
        <f ca="1">IFERROR(__xludf.DUMMYFUNCTION("IF(ISFORMULA(Z52),IF(ISFORMULA(Z42),IF(ISFORMULA(Z43),"""",INDEX(FILTER(SECTION_PLAY_FRAMES,{FALSE,FALSE,TRUE,FALSE}),MATCH(Z43,FILTER(SECTION_PLAY_FRAMES,{TRUE,FALSE,FALSE,FALSE}),0))),INDEX(FILTER(SECTION_PLAY_FRAMES,{FALSE,FALSE,TRUE,FALSE}),MATCH(Z42,"&amp;"FILTER(SECTION_PLAY_FRAMES,{FALSE,TRUE,FALSE,FALSE}),0))),INDEX(FILTER(SECTION_PLAY_FRAMES,{TRUE,FALSE,FALSE,FALSE}),MATCH(Z52,FILTER(SECTION_PLAY_FRAMES,{FALSE,TRUE,FALSE,FALSE}),0)))"),8.31)</f>
        <v>8.31</v>
      </c>
      <c r="AA53" s="95"/>
      <c r="AB53" s="96">
        <f ca="1">IFERROR(__xludf.DUMMYFUNCTION("IF(ISFORMULA(AB52),IF(ISFORMULA(AB48),IF(ISFORMULA(AB49),"""",INDEX(FILTER(SECTION_PLAY_FRAMES,{FALSE,FALSE,TRUE,FALSE}),MATCH(AB49,FILTER(SECTION_PLAY_FRAMES,{TRUE,FALSE,FALSE,FALSE}),0))),INDEX(FILTER(SECTION_PLAY_FRAMES,{FALSE,FALSE,TRUE,FALSE}),MATCH("&amp;"AB48,FILTER(SECTION_PLAY_FRAMES,{FALSE,TRUE,FALSE,FALSE}),0))),INDEX(FILTER(SECTION_PLAY_FRAMES,{TRUE,FALSE,FALSE,FALSE}),MATCH(AB52,FILTER(SECTION_PLAY_FRAMES,{FALSE,TRUE,FALSE,FALSE}),0)))"),8.2)</f>
        <v>8.1999999999999993</v>
      </c>
      <c r="AC53" s="95"/>
      <c r="AD53" s="94">
        <f ca="1">IFERROR(__xludf.DUMMYFUNCTION("IF(ISFORMULA(AD52),IF(ISFORMULA(AD44),IF(ISFORMULA(AD45),"""",INDEX(FILTER(SECTION_PLAY_FRAMES,{FALSE,FALSE,TRUE,FALSE}),MATCH(AD45,FILTER(SECTION_PLAY_FRAMES,{TRUE,FALSE,FALSE,FALSE}),0))),INDEX(FILTER(SECTION_PLAY_FRAMES,{FALSE,FALSE,TRUE,FALSE}),MATCH("&amp;"AD44,FILTER(SECTION_PLAY_FRAMES,{FALSE,TRUE,FALSE,FALSE}),0))),INDEX(FILTER(SECTION_PLAY_FRAMES,{TRUE,FALSE,FALSE,FALSE}),MATCH(AD52,FILTER(SECTION_PLAY_FRAMES,{FALSE,TRUE,FALSE,FALSE}),0)))"),8.1)</f>
        <v>8.1</v>
      </c>
      <c r="AE53" s="95"/>
      <c r="AF53" s="94">
        <f ca="1">IFERROR(__xludf.DUMMYFUNCTION("IF(ISFORMULA(AF52),IF(ISFORMULA(AF50),IF(ISFORMULA(AF51),"""",INDEX(FILTER(SECTION_PLAY_FRAMES,{FALSE,FALSE,TRUE,FALSE}),MATCH(AF51,FILTER(SECTION_PLAY_FRAMES,{TRUE,FALSE,FALSE,FALSE}),0))),INDEX(FILTER(SECTION_PLAY_FRAMES,{FALSE,FALSE,TRUE,FALSE}),MATCH("&amp;"AF50,FILTER(SECTION_PLAY_FRAMES,{FALSE,TRUE,FALSE,FALSE}),0))),INDEX(FILTER(SECTION_PLAY_FRAMES,{TRUE,FALSE,FALSE,FALSE}),MATCH(AF52,FILTER(SECTION_PLAY_FRAMES,{FALSE,TRUE,FALSE,FALSE}),0)))"),8.31)</f>
        <v>8.31</v>
      </c>
      <c r="AG53" s="95"/>
      <c r="AH53" s="96">
        <f ca="1">IFERROR(__xludf.DUMMYFUNCTION("IF(ISFORMULA(AH52),IF(ISFORMULA(AH46),IF(ISFORMULA(AH47),"""",INDEX(FILTER(SECTION_PLAY_FRAMES,{FALSE,FALSE,TRUE,FALSE}),MATCH(AH47,FILTER(SECTION_PLAY_FRAMES,{TRUE,FALSE,FALSE,FALSE}),0))),INDEX(FILTER(SECTION_PLAY_FRAMES,{FALSE,FALSE,TRUE,FALSE}),MATCH("&amp;"AH46,FILTER(SECTION_PLAY_FRAMES,{FALSE,TRUE,FALSE,FALSE}),0))),INDEX(FILTER(SECTION_PLAY_FRAMES,{TRUE,FALSE,FALSE,FALSE}),MATCH(AH52,FILTER(SECTION_PLAY_FRAMES,{FALSE,TRUE,FALSE,FALSE}),0)))"),8.1)</f>
        <v>8.1</v>
      </c>
      <c r="AI53" s="97"/>
    </row>
    <row r="55" spans="1:35" ht="13.8" x14ac:dyDescent="0.25">
      <c r="A55" s="98" t="s">
        <v>602</v>
      </c>
      <c r="B55" s="99"/>
      <c r="C55" s="99"/>
      <c r="D55" s="99"/>
      <c r="S55" s="98" t="s">
        <v>603</v>
      </c>
      <c r="T55" s="99"/>
      <c r="U55" s="99"/>
      <c r="V55" s="99"/>
    </row>
    <row r="56" spans="1:35" ht="17.399999999999999" x14ac:dyDescent="0.25">
      <c r="A56" s="102">
        <v>1</v>
      </c>
      <c r="B56" s="104" t="s">
        <v>8</v>
      </c>
      <c r="C56" s="105">
        <v>9</v>
      </c>
      <c r="D56" s="106" t="s">
        <v>28</v>
      </c>
      <c r="E56" s="107">
        <f ca="1">G57 + F56</f>
        <v>50.440000000000005</v>
      </c>
      <c r="F56" s="108">
        <v>9</v>
      </c>
      <c r="G56" s="41"/>
      <c r="H56" s="42" t="s">
        <v>545</v>
      </c>
      <c r="I56" s="43">
        <v>12</v>
      </c>
      <c r="J56" s="42" t="s">
        <v>550</v>
      </c>
      <c r="K56" s="43">
        <v>18</v>
      </c>
      <c r="L56" s="42" t="s">
        <v>545</v>
      </c>
      <c r="M56" s="43">
        <v>7</v>
      </c>
      <c r="N56" s="42" t="s">
        <v>545</v>
      </c>
      <c r="O56" s="43">
        <v>2</v>
      </c>
      <c r="P56" s="42" t="s">
        <v>545</v>
      </c>
      <c r="Q56" s="44">
        <v>14</v>
      </c>
      <c r="S56" s="102">
        <v>1</v>
      </c>
      <c r="T56" s="104" t="s">
        <v>17</v>
      </c>
      <c r="U56" s="105">
        <v>10</v>
      </c>
      <c r="V56" s="106" t="s">
        <v>33</v>
      </c>
      <c r="W56" s="107">
        <f ca="1">Y57 + X56</f>
        <v>50.22</v>
      </c>
      <c r="X56" s="108">
        <v>9</v>
      </c>
      <c r="Y56" s="41"/>
      <c r="Z56" s="42" t="s">
        <v>550</v>
      </c>
      <c r="AA56" s="43">
        <v>16</v>
      </c>
      <c r="AB56" s="42" t="s">
        <v>545</v>
      </c>
      <c r="AC56" s="43">
        <v>5</v>
      </c>
      <c r="AD56" s="42" t="s">
        <v>550</v>
      </c>
      <c r="AE56" s="43">
        <v>11</v>
      </c>
      <c r="AF56" s="42" t="s">
        <v>550</v>
      </c>
      <c r="AG56" s="43">
        <v>8</v>
      </c>
      <c r="AH56" s="42" t="s">
        <v>545</v>
      </c>
      <c r="AI56" s="44">
        <v>13</v>
      </c>
    </row>
    <row r="57" spans="1:35" ht="17.399999999999999" x14ac:dyDescent="0.3">
      <c r="A57" s="103"/>
      <c r="B57" s="99"/>
      <c r="C57" s="99"/>
      <c r="D57" s="99"/>
      <c r="E57" s="99"/>
      <c r="F57" s="99"/>
      <c r="G57" s="45">
        <f ca="1">SUM(H57:Q57)</f>
        <v>41.440000000000005</v>
      </c>
      <c r="H57" s="113">
        <f ca="1">IFERROR(__xludf.DUMMYFUNCTION("IF(ISFORMULA(H56),IF(ISFORMULA(H66),IF(ISFORMULA(H67),"""",INDEX(FILTER(SECTION_PLAY_FRAMES,{FALSE,FALSE,TRUE,FALSE}),MATCH(H67,FILTER(SECTION_PLAY_FRAMES,{TRUE,FALSE,FALSE,FALSE}),0))),INDEX(FILTER(SECTION_PLAY_FRAMES,{FALSE,FALSE,TRUE,FALSE}),MATCH(H66,"&amp;"FILTER(SECTION_PLAY_FRAMES,{FALSE,TRUE,FALSE,FALSE}),0))),INDEX(FILTER(SECTION_PLAY_FRAMES,{TRUE,FALSE,FALSE,FALSE}),MATCH(H56,FILTER(SECTION_PLAY_FRAMES,{FALSE,TRUE,FALSE,FALSE}),0)))"),8.31)</f>
        <v>8.31</v>
      </c>
      <c r="I57" s="111"/>
      <c r="J57" s="113">
        <f ca="1">IFERROR(__xludf.DUMMYFUNCTION("IF(ISFORMULA(J56),IF(ISFORMULA(J64),IF(ISFORMULA(J65),"""",INDEX(FILTER(SECTION_PLAY_FRAMES,{FALSE,FALSE,TRUE,FALSE}),MATCH(J65,FILTER(SECTION_PLAY_FRAMES,{TRUE,FALSE,FALSE,FALSE}),0))),INDEX(FILTER(SECTION_PLAY_FRAMES,{FALSE,FALSE,TRUE,FALSE}),MATCH(J64,"&amp;"FILTER(SECTION_PLAY_FRAMES,{FALSE,TRUE,FALSE,FALSE}),0))),INDEX(FILTER(SECTION_PLAY_FRAMES,{TRUE,FALSE,FALSE,FALSE}),MATCH(J56,FILTER(SECTION_PLAY_FRAMES,{FALSE,TRUE,FALSE,FALSE}),0)))"),8.2)</f>
        <v>8.1999999999999993</v>
      </c>
      <c r="K57" s="111"/>
      <c r="L57" s="113">
        <f ca="1">IFERROR(__xludf.DUMMYFUNCTION("IF(ISFORMULA(L56),IF(ISFORMULA(L62),IF(ISFORMULA(L63),"""",INDEX(FILTER(SECTION_PLAY_FRAMES,{FALSE,FALSE,TRUE,FALSE}),MATCH(L63,FILTER(SECTION_PLAY_FRAMES,{TRUE,FALSE,FALSE,FALSE}),0))),INDEX(FILTER(SECTION_PLAY_FRAMES,{FALSE,FALSE,TRUE,FALSE}),MATCH(L62,"&amp;"FILTER(SECTION_PLAY_FRAMES,{FALSE,TRUE,FALSE,FALSE}),0))),INDEX(FILTER(SECTION_PLAY_FRAMES,{TRUE,FALSE,FALSE,FALSE}),MATCH(L56,FILTER(SECTION_PLAY_FRAMES,{FALSE,TRUE,FALSE,FALSE}),0)))"),8.31)</f>
        <v>8.31</v>
      </c>
      <c r="M57" s="111"/>
      <c r="N57" s="113">
        <f ca="1">IFERROR(__xludf.DUMMYFUNCTION("IF(ISFORMULA(N56),IF(ISFORMULA(N60),IF(ISFORMULA(N61),"""",INDEX(FILTER(SECTION_PLAY_FRAMES,{FALSE,FALSE,TRUE,FALSE}),MATCH(N61,FILTER(SECTION_PLAY_FRAMES,{TRUE,FALSE,FALSE,FALSE}),0))),INDEX(FILTER(SECTION_PLAY_FRAMES,{FALSE,FALSE,TRUE,FALSE}),MATCH(N60,"&amp;"FILTER(SECTION_PLAY_FRAMES,{FALSE,TRUE,FALSE,FALSE}),0))),INDEX(FILTER(SECTION_PLAY_FRAMES,{TRUE,FALSE,FALSE,FALSE}),MATCH(N56,FILTER(SECTION_PLAY_FRAMES,{FALSE,TRUE,FALSE,FALSE}),0)))"),8.31)</f>
        <v>8.31</v>
      </c>
      <c r="O57" s="111"/>
      <c r="P57" s="113">
        <f ca="1">IFERROR(__xludf.DUMMYFUNCTION("IF(ISFORMULA(P56),IF(ISFORMULA(P58),IF(ISFORMULA(P59),"""",INDEX(FILTER(SECTION_PLAY_FRAMES,{FALSE,FALSE,TRUE,FALSE}),MATCH(P59,FILTER(SECTION_PLAY_FRAMES,{TRUE,FALSE,FALSE,FALSE}),0))),INDEX(FILTER(SECTION_PLAY_FRAMES,{FALSE,FALSE,TRUE,FALSE}),MATCH(P58,"&amp;"FILTER(SECTION_PLAY_FRAMES,{FALSE,TRUE,FALSE,FALSE}),0))),INDEX(FILTER(SECTION_PLAY_FRAMES,{TRUE,FALSE,FALSE,FALSE}),MATCH(P56,FILTER(SECTION_PLAY_FRAMES,{FALSE,TRUE,FALSE,FALSE}),0)))"),8.31)</f>
        <v>8.31</v>
      </c>
      <c r="Q57" s="114"/>
      <c r="S57" s="103"/>
      <c r="T57" s="99"/>
      <c r="U57" s="99"/>
      <c r="V57" s="99"/>
      <c r="W57" s="99"/>
      <c r="X57" s="99"/>
      <c r="Y57" s="45">
        <f ca="1">SUM(Z57:AI57)</f>
        <v>41.22</v>
      </c>
      <c r="Z57" s="113">
        <f ca="1">IFERROR(__xludf.DUMMYFUNCTION("IF(ISFORMULA(Z56),IF(ISFORMULA(Z66),IF(ISFORMULA(Z67),"""",INDEX(FILTER(SECTION_PLAY_FRAMES,{FALSE,FALSE,TRUE,FALSE}),MATCH(Z67,FILTER(SECTION_PLAY_FRAMES,{TRUE,FALSE,FALSE,FALSE}),0))),INDEX(FILTER(SECTION_PLAY_FRAMES,{FALSE,FALSE,TRUE,FALSE}),MATCH(Z66,"&amp;"FILTER(SECTION_PLAY_FRAMES,{FALSE,TRUE,FALSE,FALSE}),0))),INDEX(FILTER(SECTION_PLAY_FRAMES,{TRUE,FALSE,FALSE,FALSE}),MATCH(Z56,FILTER(SECTION_PLAY_FRAMES,{FALSE,TRUE,FALSE,FALSE}),0)))"),8.2)</f>
        <v>8.1999999999999993</v>
      </c>
      <c r="AA57" s="111"/>
      <c r="AB57" s="113">
        <f ca="1">IFERROR(__xludf.DUMMYFUNCTION("IF(ISFORMULA(AB56),IF(ISFORMULA(AB64),IF(ISFORMULA(AB65),"""",INDEX(FILTER(SECTION_PLAY_FRAMES,{FALSE,FALSE,TRUE,FALSE}),MATCH(AB65,FILTER(SECTION_PLAY_FRAMES,{TRUE,FALSE,FALSE,FALSE}),0))),INDEX(FILTER(SECTION_PLAY_FRAMES,{FALSE,FALSE,TRUE,FALSE}),MATCH("&amp;"AB64,FILTER(SECTION_PLAY_FRAMES,{FALSE,TRUE,FALSE,FALSE}),0))),INDEX(FILTER(SECTION_PLAY_FRAMES,{TRUE,FALSE,FALSE,FALSE}),MATCH(AB56,FILTER(SECTION_PLAY_FRAMES,{FALSE,TRUE,FALSE,FALSE}),0)))"),8.31)</f>
        <v>8.31</v>
      </c>
      <c r="AC57" s="111"/>
      <c r="AD57" s="113">
        <f ca="1">IFERROR(__xludf.DUMMYFUNCTION("IF(ISFORMULA(AD56),IF(ISFORMULA(AD62),IF(ISFORMULA(AD63),"""",INDEX(FILTER(SECTION_PLAY_FRAMES,{FALSE,FALSE,TRUE,FALSE}),MATCH(AD63,FILTER(SECTION_PLAY_FRAMES,{TRUE,FALSE,FALSE,FALSE}),0))),INDEX(FILTER(SECTION_PLAY_FRAMES,{FALSE,FALSE,TRUE,FALSE}),MATCH("&amp;"AD62,FILTER(SECTION_PLAY_FRAMES,{FALSE,TRUE,FALSE,FALSE}),0))),INDEX(FILTER(SECTION_PLAY_FRAMES,{TRUE,FALSE,FALSE,FALSE}),MATCH(AD56,FILTER(SECTION_PLAY_FRAMES,{FALSE,TRUE,FALSE,FALSE}),0)))"),8.2)</f>
        <v>8.1999999999999993</v>
      </c>
      <c r="AE57" s="111"/>
      <c r="AF57" s="113">
        <f ca="1">IFERROR(__xludf.DUMMYFUNCTION("IF(ISFORMULA(AF56),IF(ISFORMULA(AF60),IF(ISFORMULA(AF61),"""",INDEX(FILTER(SECTION_PLAY_FRAMES,{FALSE,FALSE,TRUE,FALSE}),MATCH(AF61,FILTER(SECTION_PLAY_FRAMES,{TRUE,FALSE,FALSE,FALSE}),0))),INDEX(FILTER(SECTION_PLAY_FRAMES,{FALSE,FALSE,TRUE,FALSE}),MATCH("&amp;"AF60,FILTER(SECTION_PLAY_FRAMES,{FALSE,TRUE,FALSE,FALSE}),0))),INDEX(FILTER(SECTION_PLAY_FRAMES,{TRUE,FALSE,FALSE,FALSE}),MATCH(AF56,FILTER(SECTION_PLAY_FRAMES,{FALSE,TRUE,FALSE,FALSE}),0)))"),8.2)</f>
        <v>8.1999999999999993</v>
      </c>
      <c r="AG57" s="111"/>
      <c r="AH57" s="113">
        <f ca="1">IFERROR(__xludf.DUMMYFUNCTION("IF(ISFORMULA(AH56),IF(ISFORMULA(AH58),IF(ISFORMULA(AH59),"""",INDEX(FILTER(SECTION_PLAY_FRAMES,{FALSE,FALSE,TRUE,FALSE}),MATCH(AH59,FILTER(SECTION_PLAY_FRAMES,{TRUE,FALSE,FALSE,FALSE}),0))),INDEX(FILTER(SECTION_PLAY_FRAMES,{FALSE,FALSE,TRUE,FALSE}),MATCH("&amp;"AH58,FILTER(SECTION_PLAY_FRAMES,{FALSE,TRUE,FALSE,FALSE}),0))),INDEX(FILTER(SECTION_PLAY_FRAMES,{TRUE,FALSE,FALSE,FALSE}),MATCH(AH56,FILTER(SECTION_PLAY_FRAMES,{FALSE,TRUE,FALSE,FALSE}),0)))"),8.31)</f>
        <v>8.31</v>
      </c>
      <c r="AI57" s="114"/>
    </row>
    <row r="58" spans="1:35" ht="17.399999999999999" x14ac:dyDescent="0.25">
      <c r="A58" s="100">
        <v>2</v>
      </c>
      <c r="B58" s="89" t="s">
        <v>17</v>
      </c>
      <c r="C58" s="91">
        <v>27</v>
      </c>
      <c r="D58" s="92" t="s">
        <v>69</v>
      </c>
      <c r="E58" s="93">
        <f ca="1">G59 + F58</f>
        <v>34.11</v>
      </c>
      <c r="F58" s="109">
        <v>7</v>
      </c>
      <c r="G58" s="45"/>
      <c r="H58" s="46" t="s">
        <v>556</v>
      </c>
      <c r="I58" s="47">
        <v>18</v>
      </c>
      <c r="J58" s="48" t="s">
        <v>555</v>
      </c>
      <c r="K58" s="49">
        <v>16</v>
      </c>
      <c r="L58" s="48" t="s">
        <v>545</v>
      </c>
      <c r="M58" s="49">
        <v>1</v>
      </c>
      <c r="N58" s="46" t="s">
        <v>550</v>
      </c>
      <c r="O58" s="47">
        <v>13</v>
      </c>
      <c r="P58" s="50" t="str">
        <f ca="1">IFERROR(__xludf.DUMMYFUNCTION("IF(ISFORMULA(P59),IF(ISFORMULA(P56),IF(ISFORMULA(P57),"""",INDEX(FILTER(SECTION_PLAY_FRAMES,{FALSE,FALSE,FALSE,TRUE}),MATCH(P57,FILTER(SECTION_PLAY_FRAMES,{TRUE,FALSE,FALSE,FALSE}),0))),INDEX(FILTER(SECTION_PLAY_FRAMES,{FALSE,FALSE,FALSE,TRUE}),MATCH(P56,"&amp;"FILTER(SECTION_PLAY_FRAMES,{FALSE,TRUE,FALSE,FALSE}),0))),VLOOKUP(P59,SECTION_PLAY_FRAMES,2,false))"),"0-3")</f>
        <v>0-3</v>
      </c>
      <c r="Q58" s="51">
        <v>14</v>
      </c>
      <c r="S58" s="100">
        <v>2</v>
      </c>
      <c r="T58" s="89" t="s">
        <v>48</v>
      </c>
      <c r="U58" s="91">
        <v>28</v>
      </c>
      <c r="V58" s="92" t="s">
        <v>70</v>
      </c>
      <c r="W58" s="93">
        <f ca="1">Y59 + X58</f>
        <v>25.83</v>
      </c>
      <c r="X58" s="109">
        <v>7</v>
      </c>
      <c r="Y58" s="45"/>
      <c r="Z58" s="46" t="s">
        <v>545</v>
      </c>
      <c r="AA58" s="47">
        <v>17</v>
      </c>
      <c r="AB58" s="48" t="s">
        <v>551</v>
      </c>
      <c r="AC58" s="49">
        <v>11</v>
      </c>
      <c r="AD58" s="48" t="s">
        <v>555</v>
      </c>
      <c r="AE58" s="49">
        <v>12</v>
      </c>
      <c r="AF58" s="46" t="s">
        <v>551</v>
      </c>
      <c r="AG58" s="47">
        <v>1</v>
      </c>
      <c r="AH58" s="50" t="str">
        <f ca="1">IFERROR(__xludf.DUMMYFUNCTION("IF(ISFORMULA(AH59),IF(ISFORMULA(AH56),IF(ISFORMULA(AH57),"""",INDEX(FILTER(SECTION_PLAY_FRAMES,{FALSE,FALSE,FALSE,TRUE}),MATCH(AH57,FILTER(SECTION_PLAY_FRAMES,{TRUE,FALSE,FALSE,FALSE}),0))),INDEX(FILTER(SECTION_PLAY_FRAMES,{FALSE,FALSE,FALSE,TRUE}),MATCH("&amp;"AH56,FILTER(SECTION_PLAY_FRAMES,{FALSE,TRUE,FALSE,FALSE}),0))),VLOOKUP(AH59,SECTION_PLAY_FRAMES,2,false))"),"0-3")</f>
        <v>0-3</v>
      </c>
      <c r="AI58" s="51">
        <v>13</v>
      </c>
    </row>
    <row r="59" spans="1:35" ht="17.399999999999999" x14ac:dyDescent="0.3">
      <c r="A59" s="103"/>
      <c r="B59" s="99"/>
      <c r="C59" s="99"/>
      <c r="D59" s="99"/>
      <c r="E59" s="99"/>
      <c r="F59" s="99"/>
      <c r="G59" s="45">
        <f ca="1">SUM(H59:Q59)</f>
        <v>27.11</v>
      </c>
      <c r="H59" s="112">
        <f ca="1">IFERROR(__xludf.DUMMYFUNCTION("IF(ISFORMULA(H58),IF(ISFORMULA(H64),IF(ISFORMULA(H65),"""",INDEX(FILTER(SECTION_PLAY_FRAMES,{FALSE,FALSE,TRUE,FALSE}),MATCH(H65,FILTER(SECTION_PLAY_FRAMES,{TRUE,FALSE,FALSE,FALSE}),0))),INDEX(FILTER(SECTION_PLAY_FRAMES,{FALSE,FALSE,TRUE,FALSE}),MATCH(H64,"&amp;"FILTER(SECTION_PLAY_FRAMES,{FALSE,TRUE,FALSE,FALSE}),0))),INDEX(FILTER(SECTION_PLAY_FRAMES,{TRUE,FALSE,FALSE,FALSE}),MATCH(H58,FILTER(SECTION_PLAY_FRAMES,{FALSE,TRUE,FALSE,FALSE}),0)))"),2.5)</f>
        <v>2.5</v>
      </c>
      <c r="I59" s="111"/>
      <c r="J59" s="110">
        <f ca="1">IFERROR(__xludf.DUMMYFUNCTION("IF(ISFORMULA(J58),IF(ISFORMULA(J60),IF(ISFORMULA(J61),"""",INDEX(FILTER(SECTION_PLAY_FRAMES,{FALSE,FALSE,TRUE,FALSE}),MATCH(J61,FILTER(SECTION_PLAY_FRAMES,{TRUE,FALSE,FALSE,FALSE}),0))),INDEX(FILTER(SECTION_PLAY_FRAMES,{FALSE,FALSE,TRUE,FALSE}),MATCH(J60,"&amp;"FILTER(SECTION_PLAY_FRAMES,{FALSE,TRUE,FALSE,FALSE}),0))),INDEX(FILTER(SECTION_PLAY_FRAMES,{TRUE,FALSE,FALSE,FALSE}),MATCH(J58,FILTER(SECTION_PLAY_FRAMES,{FALSE,TRUE,FALSE,FALSE}),0)))"),8.1)</f>
        <v>8.1</v>
      </c>
      <c r="K59" s="111"/>
      <c r="L59" s="110">
        <f ca="1">IFERROR(__xludf.DUMMYFUNCTION("IF(ISFORMULA(L58),IF(ISFORMULA(L66),IF(ISFORMULA(L67),"""",INDEX(FILTER(SECTION_PLAY_FRAMES,{FALSE,FALSE,TRUE,FALSE}),MATCH(L67,FILTER(SECTION_PLAY_FRAMES,{TRUE,FALSE,FALSE,FALSE}),0))),INDEX(FILTER(SECTION_PLAY_FRAMES,{FALSE,FALSE,TRUE,FALSE}),MATCH(L66,"&amp;"FILTER(SECTION_PLAY_FRAMES,{FALSE,TRUE,FALSE,FALSE}),0))),INDEX(FILTER(SECTION_PLAY_FRAMES,{TRUE,FALSE,FALSE,FALSE}),MATCH(L58,FILTER(SECTION_PLAY_FRAMES,{FALSE,TRUE,FALSE,FALSE}),0)))"),8.31)</f>
        <v>8.31</v>
      </c>
      <c r="M59" s="111"/>
      <c r="N59" s="112">
        <f ca="1">IFERROR(__xludf.DUMMYFUNCTION("IF(ISFORMULA(N58),IF(ISFORMULA(N62),IF(ISFORMULA(N63),"""",INDEX(FILTER(SECTION_PLAY_FRAMES,{FALSE,FALSE,TRUE,FALSE}),MATCH(N63,FILTER(SECTION_PLAY_FRAMES,{TRUE,FALSE,FALSE,FALSE}),0))),INDEX(FILTER(SECTION_PLAY_FRAMES,{FALSE,FALSE,TRUE,FALSE}),MATCH(N62,"&amp;"FILTER(SECTION_PLAY_FRAMES,{FALSE,TRUE,FALSE,FALSE}),0))),INDEX(FILTER(SECTION_PLAY_FRAMES,{TRUE,FALSE,FALSE,FALSE}),MATCH(N58,FILTER(SECTION_PLAY_FRAMES,{FALSE,TRUE,FALSE,FALSE}),0)))"),8.2)</f>
        <v>8.1999999999999993</v>
      </c>
      <c r="O59" s="111"/>
      <c r="P59" s="113">
        <f ca="1">IFERROR(__xludf.DUMMYFUNCTION("IF(ISFORMULA(P58),IF(ISFORMULA(P56),IF(ISFORMULA(P57),"""",INDEX(FILTER(SECTION_PLAY_FRAMES,{FALSE,FALSE,TRUE,FALSE}),MATCH(P57,FILTER(SECTION_PLAY_FRAMES,{TRUE,FALSE,FALSE,FALSE}),0))),INDEX(FILTER(SECTION_PLAY_FRAMES,{FALSE,FALSE,TRUE,FALSE}),MATCH(P56,"&amp;"FILTER(SECTION_PLAY_FRAMES,{FALSE,TRUE,FALSE,FALSE}),0))),INDEX(FILTER(SECTION_PLAY_FRAMES,{TRUE,FALSE,FALSE,FALSE}),MATCH(P58,FILTER(SECTION_PLAY_FRAMES,{FALSE,TRUE,FALSE,FALSE}),0)))"),0)</f>
        <v>0</v>
      </c>
      <c r="Q59" s="114"/>
      <c r="S59" s="103"/>
      <c r="T59" s="99"/>
      <c r="U59" s="99"/>
      <c r="V59" s="99"/>
      <c r="W59" s="99"/>
      <c r="X59" s="99"/>
      <c r="Y59" s="45">
        <f ca="1">SUM(Z59:AI59)</f>
        <v>18.829999999999998</v>
      </c>
      <c r="Z59" s="112">
        <f ca="1">IFERROR(__xludf.DUMMYFUNCTION("IF(ISFORMULA(Z58),IF(ISFORMULA(Z64),IF(ISFORMULA(Z65),"""",INDEX(FILTER(SECTION_PLAY_FRAMES,{FALSE,FALSE,TRUE,FALSE}),MATCH(Z65,FILTER(SECTION_PLAY_FRAMES,{TRUE,FALSE,FALSE,FALSE}),0))),INDEX(FILTER(SECTION_PLAY_FRAMES,{FALSE,FALSE,TRUE,FALSE}),MATCH(Z64,"&amp;"FILTER(SECTION_PLAY_FRAMES,{FALSE,TRUE,FALSE,FALSE}),0))),INDEX(FILTER(SECTION_PLAY_FRAMES,{TRUE,FALSE,FALSE,FALSE}),MATCH(Z58,FILTER(SECTION_PLAY_FRAMES,{FALSE,TRUE,FALSE,FALSE}),0)))"),8.31)</f>
        <v>8.31</v>
      </c>
      <c r="AA59" s="111"/>
      <c r="AB59" s="110">
        <f ca="1">IFERROR(__xludf.DUMMYFUNCTION("IF(ISFORMULA(AB58),IF(ISFORMULA(AB60),IF(ISFORMULA(AB61),"""",INDEX(FILTER(SECTION_PLAY_FRAMES,{FALSE,FALSE,TRUE,FALSE}),MATCH(AB61,FILTER(SECTION_PLAY_FRAMES,{TRUE,FALSE,FALSE,FALSE}),0))),INDEX(FILTER(SECTION_PLAY_FRAMES,{FALSE,FALSE,TRUE,FALSE}),MATCH("&amp;"AB60,FILTER(SECTION_PLAY_FRAMES,{FALSE,TRUE,FALSE,FALSE}),0))),INDEX(FILTER(SECTION_PLAY_FRAMES,{TRUE,FALSE,FALSE,FALSE}),MATCH(AB58,FILTER(SECTION_PLAY_FRAMES,{FALSE,TRUE,FALSE,FALSE}),0)))"),1.21)</f>
        <v>1.21</v>
      </c>
      <c r="AC59" s="111"/>
      <c r="AD59" s="110">
        <f ca="1">IFERROR(__xludf.DUMMYFUNCTION("IF(ISFORMULA(AD58),IF(ISFORMULA(AD66),IF(ISFORMULA(AD67),"""",INDEX(FILTER(SECTION_PLAY_FRAMES,{FALSE,FALSE,TRUE,FALSE}),MATCH(AD67,FILTER(SECTION_PLAY_FRAMES,{TRUE,FALSE,FALSE,FALSE}),0))),INDEX(FILTER(SECTION_PLAY_FRAMES,{FALSE,FALSE,TRUE,FALSE}),MATCH("&amp;"AD66,FILTER(SECTION_PLAY_FRAMES,{FALSE,TRUE,FALSE,FALSE}),0))),INDEX(FILTER(SECTION_PLAY_FRAMES,{TRUE,FALSE,FALSE,FALSE}),MATCH(AD58,FILTER(SECTION_PLAY_FRAMES,{FALSE,TRUE,FALSE,FALSE}),0)))"),8.1)</f>
        <v>8.1</v>
      </c>
      <c r="AE59" s="111"/>
      <c r="AF59" s="112">
        <f ca="1">IFERROR(__xludf.DUMMYFUNCTION("IF(ISFORMULA(AF58),IF(ISFORMULA(AF62),IF(ISFORMULA(AF63),"""",INDEX(FILTER(SECTION_PLAY_FRAMES,{FALSE,FALSE,TRUE,FALSE}),MATCH(AF63,FILTER(SECTION_PLAY_FRAMES,{TRUE,FALSE,FALSE,FALSE}),0))),INDEX(FILTER(SECTION_PLAY_FRAMES,{FALSE,FALSE,TRUE,FALSE}),MATCH("&amp;"AF62,FILTER(SECTION_PLAY_FRAMES,{FALSE,TRUE,FALSE,FALSE}),0))),INDEX(FILTER(SECTION_PLAY_FRAMES,{TRUE,FALSE,FALSE,FALSE}),MATCH(AF58,FILTER(SECTION_PLAY_FRAMES,{FALSE,TRUE,FALSE,FALSE}),0)))"),1.21)</f>
        <v>1.21</v>
      </c>
      <c r="AG59" s="111"/>
      <c r="AH59" s="113">
        <f ca="1">IFERROR(__xludf.DUMMYFUNCTION("IF(ISFORMULA(AH58),IF(ISFORMULA(AH56),IF(ISFORMULA(AH57),"""",INDEX(FILTER(SECTION_PLAY_FRAMES,{FALSE,FALSE,TRUE,FALSE}),MATCH(AH57,FILTER(SECTION_PLAY_FRAMES,{TRUE,FALSE,FALSE,FALSE}),0))),INDEX(FILTER(SECTION_PLAY_FRAMES,{FALSE,FALSE,TRUE,FALSE}),MATCH("&amp;"AH56,FILTER(SECTION_PLAY_FRAMES,{FALSE,TRUE,FALSE,FALSE}),0))),INDEX(FILTER(SECTION_PLAY_FRAMES,{TRUE,FALSE,FALSE,FALSE}),MATCH(AH58,FILTER(SECTION_PLAY_FRAMES,{FALSE,TRUE,FALSE,FALSE}),0)))"),0)</f>
        <v>0</v>
      </c>
      <c r="AI59" s="114"/>
    </row>
    <row r="60" spans="1:35" ht="17.399999999999999" x14ac:dyDescent="0.25">
      <c r="A60" s="100">
        <v>3</v>
      </c>
      <c r="B60" s="89" t="s">
        <v>12</v>
      </c>
      <c r="C60" s="91">
        <v>45</v>
      </c>
      <c r="D60" s="92" t="s">
        <v>219</v>
      </c>
      <c r="E60" s="93">
        <f ca="1">G61 + F60</f>
        <v>7.42</v>
      </c>
      <c r="F60" s="109"/>
      <c r="G60" s="45"/>
      <c r="H60" s="48" t="s">
        <v>551</v>
      </c>
      <c r="I60" s="49">
        <v>15</v>
      </c>
      <c r="J60" s="48" t="str">
        <f ca="1">IFERROR(__xludf.DUMMYFUNCTION("IF(ISFORMULA(J61),IF(ISFORMULA(J58),IF(ISFORMULA(J59),"""",INDEX(FILTER(SECTION_PLAY_FRAMES,{FALSE,FALSE,FALSE,TRUE}),MATCH(J59,FILTER(SECTION_PLAY_FRAMES,{TRUE,FALSE,FALSE,FALSE}),0))),INDEX(FILTER(SECTION_PLAY_FRAMES,{FALSE,FALSE,FALSE,TRUE}),MATCH(J58,"&amp;"FILTER(SECTION_PLAY_FRAMES,{FALSE,TRUE,FALSE,FALSE}),0))),VLOOKUP(J61,SECTION_PLAY_FRAMES,2,false))"),"2-3")</f>
        <v>2-3</v>
      </c>
      <c r="K60" s="49">
        <v>16</v>
      </c>
      <c r="L60" s="46" t="s">
        <v>556</v>
      </c>
      <c r="M60" s="47">
        <v>3</v>
      </c>
      <c r="N60" s="50" t="str">
        <f ca="1">IFERROR(__xludf.DUMMYFUNCTION("IF(ISFORMULA(N61),IF(ISFORMULA(N56),IF(ISFORMULA(N57),"""",INDEX(FILTER(SECTION_PLAY_FRAMES,{FALSE,FALSE,FALSE,TRUE}),MATCH(N57,FILTER(SECTION_PLAY_FRAMES,{TRUE,FALSE,FALSE,FALSE}),0))),INDEX(FILTER(SECTION_PLAY_FRAMES,{FALSE,FALSE,FALSE,TRUE}),MATCH(N56,"&amp;"FILTER(SECTION_PLAY_FRAMES,{FALSE,TRUE,FALSE,FALSE}),0))),VLOOKUP(N61,SECTION_PLAY_FRAMES,2,false))"),"0-3")</f>
        <v>0-3</v>
      </c>
      <c r="O60" s="52">
        <v>2</v>
      </c>
      <c r="P60" s="46" t="s">
        <v>551</v>
      </c>
      <c r="Q60" s="55">
        <v>3</v>
      </c>
      <c r="S60" s="100">
        <v>3</v>
      </c>
      <c r="T60" s="89" t="s">
        <v>132</v>
      </c>
      <c r="U60" s="91">
        <v>46</v>
      </c>
      <c r="V60" s="92" t="s">
        <v>131</v>
      </c>
      <c r="W60" s="93">
        <f ca="1">Y61 + X60</f>
        <v>18.72</v>
      </c>
      <c r="X60" s="109"/>
      <c r="Y60" s="45"/>
      <c r="Z60" s="48" t="s">
        <v>546</v>
      </c>
      <c r="AA60" s="49">
        <v>15</v>
      </c>
      <c r="AB60" s="48" t="str">
        <f ca="1">IFERROR(__xludf.DUMMYFUNCTION("IF(ISFORMULA(AB61),IF(ISFORMULA(AB58),IF(ISFORMULA(AB59),"""",INDEX(FILTER(SECTION_PLAY_FRAMES,{FALSE,FALSE,FALSE,TRUE}),MATCH(AB59,FILTER(SECTION_PLAY_FRAMES,{TRUE,FALSE,FALSE,FALSE}),0))),INDEX(FILTER(SECTION_PLAY_FRAMES,{FALSE,FALSE,FALSE,TRUE}),MATCH("&amp;"AB58,FILTER(SECTION_PLAY_FRAMES,{FALSE,TRUE,FALSE,FALSE}),0))),VLOOKUP(AB61,SECTION_PLAY_FRAMES,2,false))"),"3-1")</f>
        <v>3-1</v>
      </c>
      <c r="AC60" s="49">
        <v>11</v>
      </c>
      <c r="AD60" s="46" t="s">
        <v>555</v>
      </c>
      <c r="AE60" s="47">
        <v>10</v>
      </c>
      <c r="AF60" s="50" t="str">
        <f ca="1">IFERROR(__xludf.DUMMYFUNCTION("IF(ISFORMULA(AF61),IF(ISFORMULA(AF56),IF(ISFORMULA(AF57),"""",INDEX(FILTER(SECTION_PLAY_FRAMES,{FALSE,FALSE,FALSE,TRUE}),MATCH(AF57,FILTER(SECTION_PLAY_FRAMES,{TRUE,FALSE,FALSE,FALSE}),0))),INDEX(FILTER(SECTION_PLAY_FRAMES,{FALSE,FALSE,FALSE,TRUE}),MATCH("&amp;"AF56,FILTER(SECTION_PLAY_FRAMES,{FALSE,TRUE,FALSE,FALSE}),0))),VLOOKUP(AF61,SECTION_PLAY_FRAMES,2,false))"),"1-3")</f>
        <v>1-3</v>
      </c>
      <c r="AG60" s="52">
        <v>8</v>
      </c>
      <c r="AH60" s="46" t="s">
        <v>551</v>
      </c>
      <c r="AI60" s="55">
        <v>20</v>
      </c>
    </row>
    <row r="61" spans="1:35" ht="17.399999999999999" x14ac:dyDescent="0.3">
      <c r="A61" s="103"/>
      <c r="B61" s="99"/>
      <c r="C61" s="99"/>
      <c r="D61" s="99"/>
      <c r="E61" s="99"/>
      <c r="F61" s="99"/>
      <c r="G61" s="45">
        <f ca="1">SUM(H61:Q61)</f>
        <v>7.42</v>
      </c>
      <c r="H61" s="110">
        <f ca="1">IFERROR(__xludf.DUMMYFUNCTION("IF(ISFORMULA(H60),IF(ISFORMULA(H62),IF(ISFORMULA(H63),"""",INDEX(FILTER(SECTION_PLAY_FRAMES,{FALSE,FALSE,TRUE,FALSE}),MATCH(H63,FILTER(SECTION_PLAY_FRAMES,{TRUE,FALSE,FALSE,FALSE}),0))),INDEX(FILTER(SECTION_PLAY_FRAMES,{FALSE,FALSE,TRUE,FALSE}),MATCH(H62,"&amp;"FILTER(SECTION_PLAY_FRAMES,{FALSE,TRUE,FALSE,FALSE}),0))),INDEX(FILTER(SECTION_PLAY_FRAMES,{TRUE,FALSE,FALSE,FALSE}),MATCH(H60,FILTER(SECTION_PLAY_FRAMES,{FALSE,TRUE,FALSE,FALSE}),0)))"),1.21)</f>
        <v>1.21</v>
      </c>
      <c r="I61" s="111"/>
      <c r="J61" s="110">
        <f ca="1">IFERROR(__xludf.DUMMYFUNCTION("IF(ISFORMULA(J60),IF(ISFORMULA(J58),IF(ISFORMULA(J59),"""",INDEX(FILTER(SECTION_PLAY_FRAMES,{FALSE,FALSE,TRUE,FALSE}),MATCH(J59,FILTER(SECTION_PLAY_FRAMES,{TRUE,FALSE,FALSE,FALSE}),0))),INDEX(FILTER(SECTION_PLAY_FRAMES,{FALSE,FALSE,TRUE,FALSE}),MATCH(J58,"&amp;"FILTER(SECTION_PLAY_FRAMES,{FALSE,TRUE,FALSE,FALSE}),0))),INDEX(FILTER(SECTION_PLAY_FRAMES,{TRUE,FALSE,FALSE,FALSE}),MATCH(J60,FILTER(SECTION_PLAY_FRAMES,{FALSE,TRUE,FALSE,FALSE}),0)))"),2.5)</f>
        <v>2.5</v>
      </c>
      <c r="K61" s="111"/>
      <c r="L61" s="112">
        <f ca="1">IFERROR(__xludf.DUMMYFUNCTION("IF(ISFORMULA(L60),IF(ISFORMULA(L64),IF(ISFORMULA(L65),"""",INDEX(FILTER(SECTION_PLAY_FRAMES,{FALSE,FALSE,TRUE,FALSE}),MATCH(L65,FILTER(SECTION_PLAY_FRAMES,{TRUE,FALSE,FALSE,FALSE}),0))),INDEX(FILTER(SECTION_PLAY_FRAMES,{FALSE,FALSE,TRUE,FALSE}),MATCH(L64,"&amp;"FILTER(SECTION_PLAY_FRAMES,{FALSE,TRUE,FALSE,FALSE}),0))),INDEX(FILTER(SECTION_PLAY_FRAMES,{TRUE,FALSE,FALSE,FALSE}),MATCH(L60,FILTER(SECTION_PLAY_FRAMES,{FALSE,TRUE,FALSE,FALSE}),0)))"),2.5)</f>
        <v>2.5</v>
      </c>
      <c r="M61" s="111"/>
      <c r="N61" s="113">
        <f ca="1">IFERROR(__xludf.DUMMYFUNCTION("IF(ISFORMULA(N60),IF(ISFORMULA(N56),IF(ISFORMULA(N57),"""",INDEX(FILTER(SECTION_PLAY_FRAMES,{FALSE,FALSE,TRUE,FALSE}),MATCH(N57,FILTER(SECTION_PLAY_FRAMES,{TRUE,FALSE,FALSE,FALSE}),0))),INDEX(FILTER(SECTION_PLAY_FRAMES,{FALSE,FALSE,TRUE,FALSE}),MATCH(N56,"&amp;"FILTER(SECTION_PLAY_FRAMES,{FALSE,TRUE,FALSE,FALSE}),0))),INDEX(FILTER(SECTION_PLAY_FRAMES,{TRUE,FALSE,FALSE,FALSE}),MATCH(N60,FILTER(SECTION_PLAY_FRAMES,{FALSE,TRUE,FALSE,FALSE}),0)))"),0)</f>
        <v>0</v>
      </c>
      <c r="O61" s="111"/>
      <c r="P61" s="112">
        <f ca="1">IFERROR(__xludf.DUMMYFUNCTION("IF(ISFORMULA(P60),IF(ISFORMULA(P66),IF(ISFORMULA(P67),"""",INDEX(FILTER(SECTION_PLAY_FRAMES,{FALSE,FALSE,TRUE,FALSE}),MATCH(P67,FILTER(SECTION_PLAY_FRAMES,{TRUE,FALSE,FALSE,FALSE}),0))),INDEX(FILTER(SECTION_PLAY_FRAMES,{FALSE,FALSE,TRUE,FALSE}),MATCH(P66,"&amp;"FILTER(SECTION_PLAY_FRAMES,{FALSE,TRUE,FALSE,FALSE}),0))),INDEX(FILTER(SECTION_PLAY_FRAMES,{TRUE,FALSE,FALSE,FALSE}),MATCH(P60,FILTER(SECTION_PLAY_FRAMES,{FALSE,TRUE,FALSE,FALSE}),0)))"),1.21)</f>
        <v>1.21</v>
      </c>
      <c r="Q61" s="114"/>
      <c r="S61" s="103"/>
      <c r="T61" s="99"/>
      <c r="U61" s="99"/>
      <c r="V61" s="99"/>
      <c r="W61" s="99"/>
      <c r="X61" s="99"/>
      <c r="Y61" s="45">
        <f ca="1">SUM(Z61:AI61)</f>
        <v>18.72</v>
      </c>
      <c r="Z61" s="110">
        <f ca="1">IFERROR(__xludf.DUMMYFUNCTION("IF(ISFORMULA(Z60),IF(ISFORMULA(Z62),IF(ISFORMULA(Z63),"""",INDEX(FILTER(SECTION_PLAY_FRAMES,{FALSE,FALSE,TRUE,FALSE}),MATCH(Z63,FILTER(SECTION_PLAY_FRAMES,{TRUE,FALSE,FALSE,FALSE}),0))),INDEX(FILTER(SECTION_PLAY_FRAMES,{FALSE,FALSE,TRUE,FALSE}),MATCH(Z62,"&amp;"FILTER(SECTION_PLAY_FRAMES,{FALSE,TRUE,FALSE,FALSE}),0))),INDEX(FILTER(SECTION_PLAY_FRAMES,{TRUE,FALSE,FALSE,FALSE}),MATCH(Z60,FILTER(SECTION_PLAY_FRAMES,{FALSE,TRUE,FALSE,FALSE}),0)))"),0)</f>
        <v>0</v>
      </c>
      <c r="AA61" s="111"/>
      <c r="AB61" s="110">
        <f ca="1">IFERROR(__xludf.DUMMYFUNCTION("IF(ISFORMULA(AB60),IF(ISFORMULA(AB58),IF(ISFORMULA(AB59),"""",INDEX(FILTER(SECTION_PLAY_FRAMES,{FALSE,FALSE,TRUE,FALSE}),MATCH(AB59,FILTER(SECTION_PLAY_FRAMES,{TRUE,FALSE,FALSE,FALSE}),0))),INDEX(FILTER(SECTION_PLAY_FRAMES,{FALSE,FALSE,TRUE,FALSE}),MATCH("&amp;"AB58,FILTER(SECTION_PLAY_FRAMES,{FALSE,TRUE,FALSE,FALSE}),0))),INDEX(FILTER(SECTION_PLAY_FRAMES,{TRUE,FALSE,FALSE,FALSE}),MATCH(AB60,FILTER(SECTION_PLAY_FRAMES,{FALSE,TRUE,FALSE,FALSE}),0)))"),8.2)</f>
        <v>8.1999999999999993</v>
      </c>
      <c r="AC61" s="111"/>
      <c r="AD61" s="112">
        <f ca="1">IFERROR(__xludf.DUMMYFUNCTION("IF(ISFORMULA(AD60),IF(ISFORMULA(AD64),IF(ISFORMULA(AD65),"""",INDEX(FILTER(SECTION_PLAY_FRAMES,{FALSE,FALSE,TRUE,FALSE}),MATCH(AD65,FILTER(SECTION_PLAY_FRAMES,{TRUE,FALSE,FALSE,FALSE}),0))),INDEX(FILTER(SECTION_PLAY_FRAMES,{FALSE,FALSE,TRUE,FALSE}),MATCH("&amp;"AD64,FILTER(SECTION_PLAY_FRAMES,{FALSE,TRUE,FALSE,FALSE}),0))),INDEX(FILTER(SECTION_PLAY_FRAMES,{TRUE,FALSE,FALSE,FALSE}),MATCH(AD60,FILTER(SECTION_PLAY_FRAMES,{FALSE,TRUE,FALSE,FALSE}),0)))"),8.1)</f>
        <v>8.1</v>
      </c>
      <c r="AE61" s="111"/>
      <c r="AF61" s="113">
        <f ca="1">IFERROR(__xludf.DUMMYFUNCTION("IF(ISFORMULA(AF60),IF(ISFORMULA(AF56),IF(ISFORMULA(AF57),"""",INDEX(FILTER(SECTION_PLAY_FRAMES,{FALSE,FALSE,TRUE,FALSE}),MATCH(AF57,FILTER(SECTION_PLAY_FRAMES,{TRUE,FALSE,FALSE,FALSE}),0))),INDEX(FILTER(SECTION_PLAY_FRAMES,{FALSE,FALSE,TRUE,FALSE}),MATCH("&amp;"AF56,FILTER(SECTION_PLAY_FRAMES,{FALSE,TRUE,FALSE,FALSE}),0))),INDEX(FILTER(SECTION_PLAY_FRAMES,{TRUE,FALSE,FALSE,FALSE}),MATCH(AF60,FILTER(SECTION_PLAY_FRAMES,{FALSE,TRUE,FALSE,FALSE}),0)))"),1.21)</f>
        <v>1.21</v>
      </c>
      <c r="AG61" s="111"/>
      <c r="AH61" s="112">
        <f ca="1">IFERROR(__xludf.DUMMYFUNCTION("IF(ISFORMULA(AH60),IF(ISFORMULA(AH66),IF(ISFORMULA(AH67),"""",INDEX(FILTER(SECTION_PLAY_FRAMES,{FALSE,FALSE,TRUE,FALSE}),MATCH(AH67,FILTER(SECTION_PLAY_FRAMES,{TRUE,FALSE,FALSE,FALSE}),0))),INDEX(FILTER(SECTION_PLAY_FRAMES,{FALSE,FALSE,TRUE,FALSE}),MATCH("&amp;"AH66,FILTER(SECTION_PLAY_FRAMES,{FALSE,TRUE,FALSE,FALSE}),0))),INDEX(FILTER(SECTION_PLAY_FRAMES,{TRUE,FALSE,FALSE,FALSE}),MATCH(AH60,FILTER(SECTION_PLAY_FRAMES,{FALSE,TRUE,FALSE,FALSE}),0)))"),1.21)</f>
        <v>1.21</v>
      </c>
      <c r="AI61" s="114"/>
    </row>
    <row r="62" spans="1:35" ht="17.399999999999999" x14ac:dyDescent="0.25">
      <c r="A62" s="100">
        <v>4</v>
      </c>
      <c r="B62" s="89" t="s">
        <v>132</v>
      </c>
      <c r="C62" s="91">
        <v>64</v>
      </c>
      <c r="D62" s="92" t="s">
        <v>533</v>
      </c>
      <c r="E62" s="93">
        <f ca="1">G63 + F62</f>
        <v>32.92</v>
      </c>
      <c r="F62" s="109">
        <v>7</v>
      </c>
      <c r="G62" s="45"/>
      <c r="H62" s="48" t="str">
        <f ca="1">IFERROR(__xludf.DUMMYFUNCTION("IF(ISFORMULA(H63),IF(ISFORMULA(H60),IF(ISFORMULA(H61),"""",INDEX(FILTER(SECTION_PLAY_FRAMES,{FALSE,FALSE,FALSE,TRUE}),MATCH(H61,FILTER(SECTION_PLAY_FRAMES,{TRUE,FALSE,FALSE,FALSE}),0))),INDEX(FILTER(SECTION_PLAY_FRAMES,{FALSE,FALSE,FALSE,TRUE}),MATCH(H60,"&amp;"FILTER(SECTION_PLAY_FRAMES,{FALSE,TRUE,FALSE,FALSE}),0))),VLOOKUP(H63,SECTION_PLAY_FRAMES,2,false))"),"3-1")</f>
        <v>3-1</v>
      </c>
      <c r="I62" s="49">
        <v>15</v>
      </c>
      <c r="J62" s="46" t="s">
        <v>545</v>
      </c>
      <c r="K62" s="47">
        <v>2</v>
      </c>
      <c r="L62" s="50" t="str">
        <f ca="1">IFERROR(__xludf.DUMMYFUNCTION("IF(ISFORMULA(L63),IF(ISFORMULA(L56),IF(ISFORMULA(L57),"""",INDEX(FILTER(SECTION_PLAY_FRAMES,{FALSE,FALSE,FALSE,TRUE}),MATCH(L57,FILTER(SECTION_PLAY_FRAMES,{TRUE,FALSE,FALSE,FALSE}),0))),INDEX(FILTER(SECTION_PLAY_FRAMES,{FALSE,FALSE,FALSE,TRUE}),MATCH(L56,"&amp;"FILTER(SECTION_PLAY_FRAMES,{FALSE,TRUE,FALSE,FALSE}),0))),VLOOKUP(L63,SECTION_PLAY_FRAMES,2,false))"),"0-3")</f>
        <v>0-3</v>
      </c>
      <c r="M62" s="52">
        <v>7</v>
      </c>
      <c r="N62" s="46" t="str">
        <f ca="1">IFERROR(__xludf.DUMMYFUNCTION("IF(ISFORMULA(N63),IF(ISFORMULA(N58),IF(ISFORMULA(N59),"""",INDEX(FILTER(SECTION_PLAY_FRAMES,{FALSE,FALSE,FALSE,TRUE}),MATCH(N59,FILTER(SECTION_PLAY_FRAMES,{TRUE,FALSE,FALSE,FALSE}),0))),INDEX(FILTER(SECTION_PLAY_FRAMES,{FALSE,FALSE,FALSE,TRUE}),MATCH(N58,"&amp;"FILTER(SECTION_PLAY_FRAMES,{FALSE,TRUE,FALSE,FALSE}),0))),VLOOKUP(N63,SECTION_PLAY_FRAMES,2,false))"),"1-3")</f>
        <v>1-3</v>
      </c>
      <c r="O62" s="47">
        <v>13</v>
      </c>
      <c r="P62" s="48" t="s">
        <v>550</v>
      </c>
      <c r="Q62" s="53">
        <v>11</v>
      </c>
      <c r="S62" s="100">
        <v>4</v>
      </c>
      <c r="T62" s="89" t="s">
        <v>45</v>
      </c>
      <c r="U62" s="91">
        <v>63</v>
      </c>
      <c r="V62" s="92" t="s">
        <v>210</v>
      </c>
      <c r="W62" s="93">
        <f ca="1">Y63 + X62</f>
        <v>41.34</v>
      </c>
      <c r="X62" s="109">
        <v>7</v>
      </c>
      <c r="Y62" s="45"/>
      <c r="Z62" s="48" t="str">
        <f ca="1">IFERROR(__xludf.DUMMYFUNCTION("IF(ISFORMULA(Z63),IF(ISFORMULA(Z60),IF(ISFORMULA(Z61),"""",INDEX(FILTER(SECTION_PLAY_FRAMES,{FALSE,FALSE,FALSE,TRUE}),MATCH(Z61,FILTER(SECTION_PLAY_FRAMES,{TRUE,FALSE,FALSE,FALSE}),0))),INDEX(FILTER(SECTION_PLAY_FRAMES,{FALSE,FALSE,FALSE,TRUE}),MATCH(Z60,"&amp;"FILTER(SECTION_PLAY_FRAMES,{FALSE,TRUE,FALSE,FALSE}),0))),VLOOKUP(Z63,SECTION_PLAY_FRAMES,2,false))"),"3-0")</f>
        <v>3-0</v>
      </c>
      <c r="AA62" s="49">
        <v>15</v>
      </c>
      <c r="AB62" s="46" t="s">
        <v>545</v>
      </c>
      <c r="AC62" s="47">
        <v>8</v>
      </c>
      <c r="AD62" s="50" t="str">
        <f ca="1">IFERROR(__xludf.DUMMYFUNCTION("IF(ISFORMULA(AD63),IF(ISFORMULA(AD56),IF(ISFORMULA(AD57),"""",INDEX(FILTER(SECTION_PLAY_FRAMES,{FALSE,FALSE,FALSE,TRUE}),MATCH(AD57,FILTER(SECTION_PLAY_FRAMES,{TRUE,FALSE,FALSE,FALSE}),0))),INDEX(FILTER(SECTION_PLAY_FRAMES,{FALSE,FALSE,FALSE,TRUE}),MATCH("&amp;"AD56,FILTER(SECTION_PLAY_FRAMES,{FALSE,TRUE,FALSE,FALSE}),0))),VLOOKUP(AD63,SECTION_PLAY_FRAMES,2,false))"),"1-3")</f>
        <v>1-3</v>
      </c>
      <c r="AE62" s="52">
        <v>11</v>
      </c>
      <c r="AF62" s="46" t="str">
        <f ca="1">IFERROR(__xludf.DUMMYFUNCTION("IF(ISFORMULA(AF63),IF(ISFORMULA(AF58),IF(ISFORMULA(AF59),"""",INDEX(FILTER(SECTION_PLAY_FRAMES,{FALSE,FALSE,FALSE,TRUE}),MATCH(AF59,FILTER(SECTION_PLAY_FRAMES,{TRUE,FALSE,FALSE,FALSE}),0))),INDEX(FILTER(SECTION_PLAY_FRAMES,{FALSE,FALSE,FALSE,TRUE}),MATCH("&amp;"AF58,FILTER(SECTION_PLAY_FRAMES,{FALSE,TRUE,FALSE,FALSE}),0))),VLOOKUP(AF63,SECTION_PLAY_FRAMES,2,false))"),"3-1")</f>
        <v>3-1</v>
      </c>
      <c r="AG62" s="47">
        <v>1</v>
      </c>
      <c r="AH62" s="48" t="s">
        <v>545</v>
      </c>
      <c r="AI62" s="53">
        <v>10</v>
      </c>
    </row>
    <row r="63" spans="1:35" ht="17.399999999999999" x14ac:dyDescent="0.3">
      <c r="A63" s="103"/>
      <c r="B63" s="99"/>
      <c r="C63" s="99"/>
      <c r="D63" s="99"/>
      <c r="E63" s="99"/>
      <c r="F63" s="99"/>
      <c r="G63" s="45">
        <f ca="1">SUM(H63:Q63)</f>
        <v>25.919999999999998</v>
      </c>
      <c r="H63" s="110">
        <f ca="1">IFERROR(__xludf.DUMMYFUNCTION("IF(ISFORMULA(H62),IF(ISFORMULA(H60),IF(ISFORMULA(H61),"""",INDEX(FILTER(SECTION_PLAY_FRAMES,{FALSE,FALSE,TRUE,FALSE}),MATCH(H61,FILTER(SECTION_PLAY_FRAMES,{TRUE,FALSE,FALSE,FALSE}),0))),INDEX(FILTER(SECTION_PLAY_FRAMES,{FALSE,FALSE,TRUE,FALSE}),MATCH(H60,"&amp;"FILTER(SECTION_PLAY_FRAMES,{FALSE,TRUE,FALSE,FALSE}),0))),INDEX(FILTER(SECTION_PLAY_FRAMES,{TRUE,FALSE,FALSE,FALSE}),MATCH(H62,FILTER(SECTION_PLAY_FRAMES,{FALSE,TRUE,FALSE,FALSE}),0)))"),8.2)</f>
        <v>8.1999999999999993</v>
      </c>
      <c r="I63" s="111"/>
      <c r="J63" s="112">
        <f ca="1">IFERROR(__xludf.DUMMYFUNCTION("IF(ISFORMULA(J62),IF(ISFORMULA(J66),IF(ISFORMULA(J67),"""",INDEX(FILTER(SECTION_PLAY_FRAMES,{FALSE,FALSE,TRUE,FALSE}),MATCH(J67,FILTER(SECTION_PLAY_FRAMES,{TRUE,FALSE,FALSE,FALSE}),0))),INDEX(FILTER(SECTION_PLAY_FRAMES,{FALSE,FALSE,TRUE,FALSE}),MATCH(J66,"&amp;"FILTER(SECTION_PLAY_FRAMES,{FALSE,TRUE,FALSE,FALSE}),0))),INDEX(FILTER(SECTION_PLAY_FRAMES,{TRUE,FALSE,FALSE,FALSE}),MATCH(J62,FILTER(SECTION_PLAY_FRAMES,{FALSE,TRUE,FALSE,FALSE}),0)))"),8.31)</f>
        <v>8.31</v>
      </c>
      <c r="K63" s="111"/>
      <c r="L63" s="113">
        <f ca="1">IFERROR(__xludf.DUMMYFUNCTION("IF(ISFORMULA(L62),IF(ISFORMULA(L56),IF(ISFORMULA(L57),"""",INDEX(FILTER(SECTION_PLAY_FRAMES,{FALSE,FALSE,TRUE,FALSE}),MATCH(L57,FILTER(SECTION_PLAY_FRAMES,{TRUE,FALSE,FALSE,FALSE}),0))),INDEX(FILTER(SECTION_PLAY_FRAMES,{FALSE,FALSE,TRUE,FALSE}),MATCH(L56,"&amp;"FILTER(SECTION_PLAY_FRAMES,{FALSE,TRUE,FALSE,FALSE}),0))),INDEX(FILTER(SECTION_PLAY_FRAMES,{TRUE,FALSE,FALSE,FALSE}),MATCH(L62,FILTER(SECTION_PLAY_FRAMES,{FALSE,TRUE,FALSE,FALSE}),0)))"),0)</f>
        <v>0</v>
      </c>
      <c r="M63" s="111"/>
      <c r="N63" s="112">
        <f ca="1">IFERROR(__xludf.DUMMYFUNCTION("IF(ISFORMULA(N62),IF(ISFORMULA(N58),IF(ISFORMULA(N59),"""",INDEX(FILTER(SECTION_PLAY_FRAMES,{FALSE,FALSE,TRUE,FALSE}),MATCH(N59,FILTER(SECTION_PLAY_FRAMES,{TRUE,FALSE,FALSE,FALSE}),0))),INDEX(FILTER(SECTION_PLAY_FRAMES,{FALSE,FALSE,TRUE,FALSE}),MATCH(N58,"&amp;"FILTER(SECTION_PLAY_FRAMES,{FALSE,TRUE,FALSE,FALSE}),0))),INDEX(FILTER(SECTION_PLAY_FRAMES,{TRUE,FALSE,FALSE,FALSE}),MATCH(N62,FILTER(SECTION_PLAY_FRAMES,{FALSE,TRUE,FALSE,FALSE}),0)))"),1.21)</f>
        <v>1.21</v>
      </c>
      <c r="O63" s="111"/>
      <c r="P63" s="110">
        <f ca="1">IFERROR(__xludf.DUMMYFUNCTION("IF(ISFORMULA(P62),IF(ISFORMULA(P64),IF(ISFORMULA(P65),"""",INDEX(FILTER(SECTION_PLAY_FRAMES,{FALSE,FALSE,TRUE,FALSE}),MATCH(P65,FILTER(SECTION_PLAY_FRAMES,{TRUE,FALSE,FALSE,FALSE}),0))),INDEX(FILTER(SECTION_PLAY_FRAMES,{FALSE,FALSE,TRUE,FALSE}),MATCH(P64,"&amp;"FILTER(SECTION_PLAY_FRAMES,{FALSE,TRUE,FALSE,FALSE}),0))),INDEX(FILTER(SECTION_PLAY_FRAMES,{TRUE,FALSE,FALSE,FALSE}),MATCH(P62,FILTER(SECTION_PLAY_FRAMES,{FALSE,TRUE,FALSE,FALSE}),0)))"),8.2)</f>
        <v>8.1999999999999993</v>
      </c>
      <c r="Q63" s="114"/>
      <c r="S63" s="103"/>
      <c r="T63" s="99"/>
      <c r="U63" s="99"/>
      <c r="V63" s="99"/>
      <c r="W63" s="99"/>
      <c r="X63" s="99"/>
      <c r="Y63" s="45">
        <f ca="1">SUM(Z63:AI63)</f>
        <v>34.340000000000003</v>
      </c>
      <c r="Z63" s="110">
        <f ca="1">IFERROR(__xludf.DUMMYFUNCTION("IF(ISFORMULA(Z62),IF(ISFORMULA(Z60),IF(ISFORMULA(Z61),"""",INDEX(FILTER(SECTION_PLAY_FRAMES,{FALSE,FALSE,TRUE,FALSE}),MATCH(Z61,FILTER(SECTION_PLAY_FRAMES,{TRUE,FALSE,FALSE,FALSE}),0))),INDEX(FILTER(SECTION_PLAY_FRAMES,{FALSE,FALSE,TRUE,FALSE}),MATCH(Z60,"&amp;"FILTER(SECTION_PLAY_FRAMES,{FALSE,TRUE,FALSE,FALSE}),0))),INDEX(FILTER(SECTION_PLAY_FRAMES,{TRUE,FALSE,FALSE,FALSE}),MATCH(Z62,FILTER(SECTION_PLAY_FRAMES,{FALSE,TRUE,FALSE,FALSE}),0)))"),8.31)</f>
        <v>8.31</v>
      </c>
      <c r="AA63" s="111"/>
      <c r="AB63" s="112">
        <f ca="1">IFERROR(__xludf.DUMMYFUNCTION("IF(ISFORMULA(AB62),IF(ISFORMULA(AB66),IF(ISFORMULA(AB67),"""",INDEX(FILTER(SECTION_PLAY_FRAMES,{FALSE,FALSE,TRUE,FALSE}),MATCH(AB67,FILTER(SECTION_PLAY_FRAMES,{TRUE,FALSE,FALSE,FALSE}),0))),INDEX(FILTER(SECTION_PLAY_FRAMES,{FALSE,FALSE,TRUE,FALSE}),MATCH("&amp;"AB66,FILTER(SECTION_PLAY_FRAMES,{FALSE,TRUE,FALSE,FALSE}),0))),INDEX(FILTER(SECTION_PLAY_FRAMES,{TRUE,FALSE,FALSE,FALSE}),MATCH(AB62,FILTER(SECTION_PLAY_FRAMES,{FALSE,TRUE,FALSE,FALSE}),0)))"),8.31)</f>
        <v>8.31</v>
      </c>
      <c r="AC63" s="111"/>
      <c r="AD63" s="113">
        <f ca="1">IFERROR(__xludf.DUMMYFUNCTION("IF(ISFORMULA(AD62),IF(ISFORMULA(AD56),IF(ISFORMULA(AD57),"""",INDEX(FILTER(SECTION_PLAY_FRAMES,{FALSE,FALSE,TRUE,FALSE}),MATCH(AD57,FILTER(SECTION_PLAY_FRAMES,{TRUE,FALSE,FALSE,FALSE}),0))),INDEX(FILTER(SECTION_PLAY_FRAMES,{FALSE,FALSE,TRUE,FALSE}),MATCH("&amp;"AD56,FILTER(SECTION_PLAY_FRAMES,{FALSE,TRUE,FALSE,FALSE}),0))),INDEX(FILTER(SECTION_PLAY_FRAMES,{TRUE,FALSE,FALSE,FALSE}),MATCH(AD62,FILTER(SECTION_PLAY_FRAMES,{FALSE,TRUE,FALSE,FALSE}),0)))"),1.21)</f>
        <v>1.21</v>
      </c>
      <c r="AE63" s="111"/>
      <c r="AF63" s="112">
        <f ca="1">IFERROR(__xludf.DUMMYFUNCTION("IF(ISFORMULA(AF62),IF(ISFORMULA(AF58),IF(ISFORMULA(AF59),"""",INDEX(FILTER(SECTION_PLAY_FRAMES,{FALSE,FALSE,TRUE,FALSE}),MATCH(AF59,FILTER(SECTION_PLAY_FRAMES,{TRUE,FALSE,FALSE,FALSE}),0))),INDEX(FILTER(SECTION_PLAY_FRAMES,{FALSE,FALSE,TRUE,FALSE}),MATCH("&amp;"AF58,FILTER(SECTION_PLAY_FRAMES,{FALSE,TRUE,FALSE,FALSE}),0))),INDEX(FILTER(SECTION_PLAY_FRAMES,{TRUE,FALSE,FALSE,FALSE}),MATCH(AF62,FILTER(SECTION_PLAY_FRAMES,{FALSE,TRUE,FALSE,FALSE}),0)))"),8.2)</f>
        <v>8.1999999999999993</v>
      </c>
      <c r="AG63" s="111"/>
      <c r="AH63" s="110">
        <f ca="1">IFERROR(__xludf.DUMMYFUNCTION("IF(ISFORMULA(AH62),IF(ISFORMULA(AH64),IF(ISFORMULA(AH65),"""",INDEX(FILTER(SECTION_PLAY_FRAMES,{FALSE,FALSE,TRUE,FALSE}),MATCH(AH65,FILTER(SECTION_PLAY_FRAMES,{TRUE,FALSE,FALSE,FALSE}),0))),INDEX(FILTER(SECTION_PLAY_FRAMES,{FALSE,FALSE,TRUE,FALSE}),MATCH("&amp;"AH64,FILTER(SECTION_PLAY_FRAMES,{FALSE,TRUE,FALSE,FALSE}),0))),INDEX(FILTER(SECTION_PLAY_FRAMES,{TRUE,FALSE,FALSE,FALSE}),MATCH(AH62,FILTER(SECTION_PLAY_FRAMES,{FALSE,TRUE,FALSE,FALSE}),0)))"),8.31)</f>
        <v>8.31</v>
      </c>
      <c r="AI63" s="114"/>
    </row>
    <row r="64" spans="1:35" ht="17.399999999999999" x14ac:dyDescent="0.25">
      <c r="A64" s="100">
        <v>5</v>
      </c>
      <c r="B64" s="89" t="s">
        <v>20</v>
      </c>
      <c r="C64" s="91">
        <v>81</v>
      </c>
      <c r="D64" s="92" t="s">
        <v>526</v>
      </c>
      <c r="E64" s="93">
        <f ca="1">G65 + F64</f>
        <v>21.119999999999997</v>
      </c>
      <c r="F64" s="109"/>
      <c r="G64" s="45"/>
      <c r="H64" s="46" t="str">
        <f ca="1">IFERROR(__xludf.DUMMYFUNCTION("IF(ISFORMULA(H65),IF(ISFORMULA(H58),IF(ISFORMULA(H59),"""",INDEX(FILTER(SECTION_PLAY_FRAMES,{FALSE,FALSE,FALSE,TRUE}),MATCH(H59,FILTER(SECTION_PLAY_FRAMES,{TRUE,FALSE,FALSE,FALSE}),0))),INDEX(FILTER(SECTION_PLAY_FRAMES,{FALSE,FALSE,FALSE,TRUE}),MATCH(H58,"&amp;"FILTER(SECTION_PLAY_FRAMES,{FALSE,TRUE,FALSE,FALSE}),0))),VLOOKUP(H65,SECTION_PLAY_FRAMES,2,false))"),"3-2")</f>
        <v>3-2</v>
      </c>
      <c r="I64" s="47">
        <v>18</v>
      </c>
      <c r="J64" s="50" t="str">
        <f ca="1">IFERROR(__xludf.DUMMYFUNCTION("IF(ISFORMULA(J65),IF(ISFORMULA(J56),IF(ISFORMULA(J57),"""",INDEX(FILTER(SECTION_PLAY_FRAMES,{FALSE,FALSE,FALSE,TRUE}),MATCH(J57,FILTER(SECTION_PLAY_FRAMES,{TRUE,FALSE,FALSE,FALSE}),0))),INDEX(FILTER(SECTION_PLAY_FRAMES,{FALSE,FALSE,FALSE,TRUE}),MATCH(J56,"&amp;"FILTER(SECTION_PLAY_FRAMES,{FALSE,TRUE,FALSE,FALSE}),0))),VLOOKUP(J65,SECTION_PLAY_FRAMES,2,false))"),"1-3")</f>
        <v>1-3</v>
      </c>
      <c r="K64" s="52">
        <v>18</v>
      </c>
      <c r="L64" s="46" t="str">
        <f ca="1">IFERROR(__xludf.DUMMYFUNCTION("IF(ISFORMULA(L65),IF(ISFORMULA(L60),IF(ISFORMULA(L61),"""",INDEX(FILTER(SECTION_PLAY_FRAMES,{FALSE,FALSE,FALSE,TRUE}),MATCH(L61,FILTER(SECTION_PLAY_FRAMES,{TRUE,FALSE,FALSE,FALSE}),0))),INDEX(FILTER(SECTION_PLAY_FRAMES,{FALSE,FALSE,FALSE,TRUE}),MATCH(L60,"&amp;"FILTER(SECTION_PLAY_FRAMES,{FALSE,TRUE,FALSE,FALSE}),0))),VLOOKUP(L65,SECTION_PLAY_FRAMES,2,false))"),"3-2")</f>
        <v>3-2</v>
      </c>
      <c r="M64" s="47">
        <v>3</v>
      </c>
      <c r="N64" s="48" t="s">
        <v>556</v>
      </c>
      <c r="O64" s="49">
        <v>3</v>
      </c>
      <c r="P64" s="48" t="str">
        <f ca="1">IFERROR(__xludf.DUMMYFUNCTION("IF(ISFORMULA(P65),IF(ISFORMULA(P62),IF(ISFORMULA(P63),"""",INDEX(FILTER(SECTION_PLAY_FRAMES,{FALSE,FALSE,FALSE,TRUE}),MATCH(P63,FILTER(SECTION_PLAY_FRAMES,{TRUE,FALSE,FALSE,FALSE}),0))),INDEX(FILTER(SECTION_PLAY_FRAMES,{FALSE,FALSE,FALSE,TRUE}),MATCH(P62,"&amp;"FILTER(SECTION_PLAY_FRAMES,{FALSE,TRUE,FALSE,FALSE}),0))),VLOOKUP(P65,SECTION_PLAY_FRAMES,2,false))"),"1-3")</f>
        <v>1-3</v>
      </c>
      <c r="Q64" s="53">
        <v>11</v>
      </c>
      <c r="S64" s="100">
        <v>5</v>
      </c>
      <c r="T64" s="89" t="s">
        <v>12</v>
      </c>
      <c r="U64" s="91">
        <v>82</v>
      </c>
      <c r="V64" s="92" t="s">
        <v>395</v>
      </c>
      <c r="W64" s="93">
        <f ca="1">Y65 + X64</f>
        <v>10.6</v>
      </c>
      <c r="X64" s="109"/>
      <c r="Y64" s="45"/>
      <c r="Z64" s="46" t="str">
        <f ca="1">IFERROR(__xludf.DUMMYFUNCTION("IF(ISFORMULA(Z65),IF(ISFORMULA(Z58),IF(ISFORMULA(Z59),"""",INDEX(FILTER(SECTION_PLAY_FRAMES,{FALSE,FALSE,FALSE,TRUE}),MATCH(Z59,FILTER(SECTION_PLAY_FRAMES,{TRUE,FALSE,FALSE,FALSE}),0))),INDEX(FILTER(SECTION_PLAY_FRAMES,{FALSE,FALSE,FALSE,TRUE}),MATCH(Z58,"&amp;"FILTER(SECTION_PLAY_FRAMES,{FALSE,TRUE,FALSE,FALSE}),0))),VLOOKUP(Z65,SECTION_PLAY_FRAMES,2,false))"),"0-3")</f>
        <v>0-3</v>
      </c>
      <c r="AA64" s="47">
        <v>17</v>
      </c>
      <c r="AB64" s="50" t="str">
        <f ca="1">IFERROR(__xludf.DUMMYFUNCTION("IF(ISFORMULA(AB65),IF(ISFORMULA(AB56),IF(ISFORMULA(AB57),"""",INDEX(FILTER(SECTION_PLAY_FRAMES,{FALSE,FALSE,FALSE,TRUE}),MATCH(AB57,FILTER(SECTION_PLAY_FRAMES,{TRUE,FALSE,FALSE,FALSE}),0))),INDEX(FILTER(SECTION_PLAY_FRAMES,{FALSE,FALSE,FALSE,TRUE}),MATCH("&amp;"AB56,FILTER(SECTION_PLAY_FRAMES,{FALSE,TRUE,FALSE,FALSE}),0))),VLOOKUP(AB65,SECTION_PLAY_FRAMES,2,false))"),"0-3")</f>
        <v>0-3</v>
      </c>
      <c r="AC64" s="52">
        <v>5</v>
      </c>
      <c r="AD64" s="46" t="str">
        <f ca="1">IFERROR(__xludf.DUMMYFUNCTION("IF(ISFORMULA(AD65),IF(ISFORMULA(AD60),IF(ISFORMULA(AD61),"""",INDEX(FILTER(SECTION_PLAY_FRAMES,{FALSE,FALSE,FALSE,TRUE}),MATCH(AD61,FILTER(SECTION_PLAY_FRAMES,{TRUE,FALSE,FALSE,FALSE}),0))),INDEX(FILTER(SECTION_PLAY_FRAMES,{FALSE,FALSE,FALSE,TRUE}),MATCH("&amp;"AD60,FILTER(SECTION_PLAY_FRAMES,{FALSE,TRUE,FALSE,FALSE}),0))),VLOOKUP(AD65,SECTION_PLAY_FRAMES,2,false))"),"2-3")</f>
        <v>2-3</v>
      </c>
      <c r="AE64" s="47">
        <v>10</v>
      </c>
      <c r="AF64" s="48" t="s">
        <v>555</v>
      </c>
      <c r="AG64" s="49">
        <v>4</v>
      </c>
      <c r="AH64" s="48" t="str">
        <f ca="1">IFERROR(__xludf.DUMMYFUNCTION("IF(ISFORMULA(AH65),IF(ISFORMULA(AH62),IF(ISFORMULA(AH63),"""",INDEX(FILTER(SECTION_PLAY_FRAMES,{FALSE,FALSE,FALSE,TRUE}),MATCH(AH63,FILTER(SECTION_PLAY_FRAMES,{TRUE,FALSE,FALSE,FALSE}),0))),INDEX(FILTER(SECTION_PLAY_FRAMES,{FALSE,FALSE,FALSE,TRUE}),MATCH("&amp;"AH62,FILTER(SECTION_PLAY_FRAMES,{FALSE,TRUE,FALSE,FALSE}),0))),VLOOKUP(AH65,SECTION_PLAY_FRAMES,2,false))"),"0-3")</f>
        <v>0-3</v>
      </c>
      <c r="AI64" s="53">
        <v>10</v>
      </c>
    </row>
    <row r="65" spans="1:35" ht="17.399999999999999" x14ac:dyDescent="0.3">
      <c r="A65" s="103"/>
      <c r="B65" s="99"/>
      <c r="C65" s="99"/>
      <c r="D65" s="99"/>
      <c r="E65" s="99"/>
      <c r="F65" s="99"/>
      <c r="G65" s="45">
        <f ca="1">SUM(H65:Q65)</f>
        <v>21.119999999999997</v>
      </c>
      <c r="H65" s="112">
        <f ca="1">IFERROR(__xludf.DUMMYFUNCTION("IF(ISFORMULA(H64),IF(ISFORMULA(H58),IF(ISFORMULA(H59),"""",INDEX(FILTER(SECTION_PLAY_FRAMES,{FALSE,FALSE,TRUE,FALSE}),MATCH(H59,FILTER(SECTION_PLAY_FRAMES,{TRUE,FALSE,FALSE,FALSE}),0))),INDEX(FILTER(SECTION_PLAY_FRAMES,{FALSE,FALSE,TRUE,FALSE}),MATCH(H58,"&amp;"FILTER(SECTION_PLAY_FRAMES,{FALSE,TRUE,FALSE,FALSE}),0))),INDEX(FILTER(SECTION_PLAY_FRAMES,{TRUE,FALSE,FALSE,FALSE}),MATCH(H64,FILTER(SECTION_PLAY_FRAMES,{FALSE,TRUE,FALSE,FALSE}),0)))"),8.1)</f>
        <v>8.1</v>
      </c>
      <c r="I65" s="111"/>
      <c r="J65" s="113">
        <f ca="1">IFERROR(__xludf.DUMMYFUNCTION("IF(ISFORMULA(J64),IF(ISFORMULA(J56),IF(ISFORMULA(J57),"""",INDEX(FILTER(SECTION_PLAY_FRAMES,{FALSE,FALSE,TRUE,FALSE}),MATCH(J57,FILTER(SECTION_PLAY_FRAMES,{TRUE,FALSE,FALSE,FALSE}),0))),INDEX(FILTER(SECTION_PLAY_FRAMES,{FALSE,FALSE,TRUE,FALSE}),MATCH(J56,"&amp;"FILTER(SECTION_PLAY_FRAMES,{FALSE,TRUE,FALSE,FALSE}),0))),INDEX(FILTER(SECTION_PLAY_FRAMES,{TRUE,FALSE,FALSE,FALSE}),MATCH(J64,FILTER(SECTION_PLAY_FRAMES,{FALSE,TRUE,FALSE,FALSE}),0)))"),1.21)</f>
        <v>1.21</v>
      </c>
      <c r="K65" s="111"/>
      <c r="L65" s="112">
        <f ca="1">IFERROR(__xludf.DUMMYFUNCTION("IF(ISFORMULA(L64),IF(ISFORMULA(L60),IF(ISFORMULA(L61),"""",INDEX(FILTER(SECTION_PLAY_FRAMES,{FALSE,FALSE,TRUE,FALSE}),MATCH(L61,FILTER(SECTION_PLAY_FRAMES,{TRUE,FALSE,FALSE,FALSE}),0))),INDEX(FILTER(SECTION_PLAY_FRAMES,{FALSE,FALSE,TRUE,FALSE}),MATCH(L60,"&amp;"FILTER(SECTION_PLAY_FRAMES,{FALSE,TRUE,FALSE,FALSE}),0))),INDEX(FILTER(SECTION_PLAY_FRAMES,{TRUE,FALSE,FALSE,FALSE}),MATCH(L64,FILTER(SECTION_PLAY_FRAMES,{FALSE,TRUE,FALSE,FALSE}),0)))"),8.1)</f>
        <v>8.1</v>
      </c>
      <c r="M65" s="111"/>
      <c r="N65" s="110">
        <f ca="1">IFERROR(__xludf.DUMMYFUNCTION("IF(ISFORMULA(N64),IF(ISFORMULA(N66),IF(ISFORMULA(N67),"""",INDEX(FILTER(SECTION_PLAY_FRAMES,{FALSE,FALSE,TRUE,FALSE}),MATCH(N67,FILTER(SECTION_PLAY_FRAMES,{TRUE,FALSE,FALSE,FALSE}),0))),INDEX(FILTER(SECTION_PLAY_FRAMES,{FALSE,FALSE,TRUE,FALSE}),MATCH(N66,"&amp;"FILTER(SECTION_PLAY_FRAMES,{FALSE,TRUE,FALSE,FALSE}),0))),INDEX(FILTER(SECTION_PLAY_FRAMES,{TRUE,FALSE,FALSE,FALSE}),MATCH(N64,FILTER(SECTION_PLAY_FRAMES,{FALSE,TRUE,FALSE,FALSE}),0)))"),2.5)</f>
        <v>2.5</v>
      </c>
      <c r="O65" s="111"/>
      <c r="P65" s="110">
        <f ca="1">IFERROR(__xludf.DUMMYFUNCTION("IF(ISFORMULA(P64),IF(ISFORMULA(P62),IF(ISFORMULA(P63),"""",INDEX(FILTER(SECTION_PLAY_FRAMES,{FALSE,FALSE,TRUE,FALSE}),MATCH(P63,FILTER(SECTION_PLAY_FRAMES,{TRUE,FALSE,FALSE,FALSE}),0))),INDEX(FILTER(SECTION_PLAY_FRAMES,{FALSE,FALSE,TRUE,FALSE}),MATCH(P62,"&amp;"FILTER(SECTION_PLAY_FRAMES,{FALSE,TRUE,FALSE,FALSE}),0))),INDEX(FILTER(SECTION_PLAY_FRAMES,{TRUE,FALSE,FALSE,FALSE}),MATCH(P64,FILTER(SECTION_PLAY_FRAMES,{FALSE,TRUE,FALSE,FALSE}),0)))"),1.21)</f>
        <v>1.21</v>
      </c>
      <c r="Q65" s="114"/>
      <c r="S65" s="103"/>
      <c r="T65" s="99"/>
      <c r="U65" s="99"/>
      <c r="V65" s="99"/>
      <c r="W65" s="99"/>
      <c r="X65" s="99"/>
      <c r="Y65" s="45">
        <f ca="1">SUM(Z65:AI65)</f>
        <v>10.6</v>
      </c>
      <c r="Z65" s="112">
        <f ca="1">IFERROR(__xludf.DUMMYFUNCTION("IF(ISFORMULA(Z64),IF(ISFORMULA(Z58),IF(ISFORMULA(Z59),"""",INDEX(FILTER(SECTION_PLAY_FRAMES,{FALSE,FALSE,TRUE,FALSE}),MATCH(Z59,FILTER(SECTION_PLAY_FRAMES,{TRUE,FALSE,FALSE,FALSE}),0))),INDEX(FILTER(SECTION_PLAY_FRAMES,{FALSE,FALSE,TRUE,FALSE}),MATCH(Z58,"&amp;"FILTER(SECTION_PLAY_FRAMES,{FALSE,TRUE,FALSE,FALSE}),0))),INDEX(FILTER(SECTION_PLAY_FRAMES,{TRUE,FALSE,FALSE,FALSE}),MATCH(Z64,FILTER(SECTION_PLAY_FRAMES,{FALSE,TRUE,FALSE,FALSE}),0)))"),0)</f>
        <v>0</v>
      </c>
      <c r="AA65" s="111"/>
      <c r="AB65" s="113">
        <f ca="1">IFERROR(__xludf.DUMMYFUNCTION("IF(ISFORMULA(AB64),IF(ISFORMULA(AB56),IF(ISFORMULA(AB57),"""",INDEX(FILTER(SECTION_PLAY_FRAMES,{FALSE,FALSE,TRUE,FALSE}),MATCH(AB57,FILTER(SECTION_PLAY_FRAMES,{TRUE,FALSE,FALSE,FALSE}),0))),INDEX(FILTER(SECTION_PLAY_FRAMES,{FALSE,FALSE,TRUE,FALSE}),MATCH("&amp;"AB56,FILTER(SECTION_PLAY_FRAMES,{FALSE,TRUE,FALSE,FALSE}),0))),INDEX(FILTER(SECTION_PLAY_FRAMES,{TRUE,FALSE,FALSE,FALSE}),MATCH(AB64,FILTER(SECTION_PLAY_FRAMES,{FALSE,TRUE,FALSE,FALSE}),0)))"),0)</f>
        <v>0</v>
      </c>
      <c r="AC65" s="111"/>
      <c r="AD65" s="112">
        <f ca="1">IFERROR(__xludf.DUMMYFUNCTION("IF(ISFORMULA(AD64),IF(ISFORMULA(AD60),IF(ISFORMULA(AD61),"""",INDEX(FILTER(SECTION_PLAY_FRAMES,{FALSE,FALSE,TRUE,FALSE}),MATCH(AD61,FILTER(SECTION_PLAY_FRAMES,{TRUE,FALSE,FALSE,FALSE}),0))),INDEX(FILTER(SECTION_PLAY_FRAMES,{FALSE,FALSE,TRUE,FALSE}),MATCH("&amp;"AD60,FILTER(SECTION_PLAY_FRAMES,{FALSE,TRUE,FALSE,FALSE}),0))),INDEX(FILTER(SECTION_PLAY_FRAMES,{TRUE,FALSE,FALSE,FALSE}),MATCH(AD64,FILTER(SECTION_PLAY_FRAMES,{FALSE,TRUE,FALSE,FALSE}),0)))"),2.5)</f>
        <v>2.5</v>
      </c>
      <c r="AE65" s="111"/>
      <c r="AF65" s="110">
        <f ca="1">IFERROR(__xludf.DUMMYFUNCTION("IF(ISFORMULA(AF64),IF(ISFORMULA(AF66),IF(ISFORMULA(AF67),"""",INDEX(FILTER(SECTION_PLAY_FRAMES,{FALSE,FALSE,TRUE,FALSE}),MATCH(AF67,FILTER(SECTION_PLAY_FRAMES,{TRUE,FALSE,FALSE,FALSE}),0))),INDEX(FILTER(SECTION_PLAY_FRAMES,{FALSE,FALSE,TRUE,FALSE}),MATCH("&amp;"AF66,FILTER(SECTION_PLAY_FRAMES,{FALSE,TRUE,FALSE,FALSE}),0))),INDEX(FILTER(SECTION_PLAY_FRAMES,{TRUE,FALSE,FALSE,FALSE}),MATCH(AF64,FILTER(SECTION_PLAY_FRAMES,{FALSE,TRUE,FALSE,FALSE}),0)))"),8.1)</f>
        <v>8.1</v>
      </c>
      <c r="AG65" s="111"/>
      <c r="AH65" s="110">
        <f ca="1">IFERROR(__xludf.DUMMYFUNCTION("IF(ISFORMULA(AH64),IF(ISFORMULA(AH62),IF(ISFORMULA(AH63),"""",INDEX(FILTER(SECTION_PLAY_FRAMES,{FALSE,FALSE,TRUE,FALSE}),MATCH(AH63,FILTER(SECTION_PLAY_FRAMES,{TRUE,FALSE,FALSE,FALSE}),0))),INDEX(FILTER(SECTION_PLAY_FRAMES,{FALSE,FALSE,TRUE,FALSE}),MATCH("&amp;"AH62,FILTER(SECTION_PLAY_FRAMES,{FALSE,TRUE,FALSE,FALSE}),0))),INDEX(FILTER(SECTION_PLAY_FRAMES,{TRUE,FALSE,FALSE,FALSE}),MATCH(AH64,FILTER(SECTION_PLAY_FRAMES,{FALSE,TRUE,FALSE,FALSE}),0)))"),0)</f>
        <v>0</v>
      </c>
      <c r="AI65" s="114"/>
    </row>
    <row r="66" spans="1:35" ht="17.399999999999999" x14ac:dyDescent="0.25">
      <c r="A66" s="100">
        <v>6</v>
      </c>
      <c r="B66" s="89" t="s">
        <v>45</v>
      </c>
      <c r="C66" s="91">
        <v>99</v>
      </c>
      <c r="D66" s="92" t="s">
        <v>604</v>
      </c>
      <c r="E66" s="93">
        <f ca="1">G67 + F66</f>
        <v>16.299999999999997</v>
      </c>
      <c r="F66" s="109"/>
      <c r="G66" s="45"/>
      <c r="H66" s="50" t="str">
        <f ca="1">IFERROR(__xludf.DUMMYFUNCTION("IF(ISFORMULA(H67),IF(ISFORMULA(H56),IF(ISFORMULA(H57),"""",INDEX(FILTER(SECTION_PLAY_FRAMES,{FALSE,FALSE,FALSE,TRUE}),MATCH(H57,FILTER(SECTION_PLAY_FRAMES,{TRUE,FALSE,FALSE,FALSE}),0))),INDEX(FILTER(SECTION_PLAY_FRAMES,{FALSE,FALSE,FALSE,TRUE}),MATCH(H56,"&amp;"FILTER(SECTION_PLAY_FRAMES,{FALSE,TRUE,FALSE,FALSE}),0))),VLOOKUP(H67,SECTION_PLAY_FRAMES,2,false))"),"0-3")</f>
        <v>0-3</v>
      </c>
      <c r="I66" s="52">
        <v>12</v>
      </c>
      <c r="J66" s="46" t="str">
        <f ca="1">IFERROR(__xludf.DUMMYFUNCTION("IF(ISFORMULA(J67),IF(ISFORMULA(J62),IF(ISFORMULA(J63),"""",INDEX(FILTER(SECTION_PLAY_FRAMES,{FALSE,FALSE,FALSE,TRUE}),MATCH(J63,FILTER(SECTION_PLAY_FRAMES,{TRUE,FALSE,FALSE,FALSE}),0))),INDEX(FILTER(SECTION_PLAY_FRAMES,{FALSE,FALSE,FALSE,TRUE}),MATCH(J62,"&amp;"FILTER(SECTION_PLAY_FRAMES,{FALSE,TRUE,FALSE,FALSE}),0))),VLOOKUP(J67,SECTION_PLAY_FRAMES,2,false))"),"0-3")</f>
        <v>0-3</v>
      </c>
      <c r="K66" s="47">
        <v>2</v>
      </c>
      <c r="L66" s="48" t="str">
        <f ca="1">IFERROR(__xludf.DUMMYFUNCTION("IF(ISFORMULA(L67),IF(ISFORMULA(L58),IF(ISFORMULA(L59),"""",INDEX(FILTER(SECTION_PLAY_FRAMES,{FALSE,FALSE,FALSE,TRUE}),MATCH(L59,FILTER(SECTION_PLAY_FRAMES,{TRUE,FALSE,FALSE,FALSE}),0))),INDEX(FILTER(SECTION_PLAY_FRAMES,{FALSE,FALSE,FALSE,TRUE}),MATCH(L58,"&amp;"FILTER(SECTION_PLAY_FRAMES,{FALSE,TRUE,FALSE,FALSE}),0))),VLOOKUP(L67,SECTION_PLAY_FRAMES,2,false))"),"0-3")</f>
        <v>0-3</v>
      </c>
      <c r="M66" s="49">
        <v>1</v>
      </c>
      <c r="N66" s="48" t="str">
        <f ca="1">IFERROR(__xludf.DUMMYFUNCTION("IF(ISFORMULA(N67),IF(ISFORMULA(N64),IF(ISFORMULA(N65),"""",INDEX(FILTER(SECTION_PLAY_FRAMES,{FALSE,FALSE,FALSE,TRUE}),MATCH(N65,FILTER(SECTION_PLAY_FRAMES,{TRUE,FALSE,FALSE,FALSE}),0))),INDEX(FILTER(SECTION_PLAY_FRAMES,{FALSE,FALSE,FALSE,TRUE}),MATCH(N64,"&amp;"FILTER(SECTION_PLAY_FRAMES,{FALSE,TRUE,FALSE,FALSE}),0))),VLOOKUP(N67,SECTION_PLAY_FRAMES,2,false))"),"3-2")</f>
        <v>3-2</v>
      </c>
      <c r="O66" s="49">
        <v>3</v>
      </c>
      <c r="P66" s="46" t="str">
        <f ca="1">IFERROR(__xludf.DUMMYFUNCTION("IF(ISFORMULA(P67),IF(ISFORMULA(P60),IF(ISFORMULA(P61),"""",INDEX(FILTER(SECTION_PLAY_FRAMES,{FALSE,FALSE,FALSE,TRUE}),MATCH(P61,FILTER(SECTION_PLAY_FRAMES,{TRUE,FALSE,FALSE,FALSE}),0))),INDEX(FILTER(SECTION_PLAY_FRAMES,{FALSE,FALSE,FALSE,TRUE}),MATCH(P60,"&amp;"FILTER(SECTION_PLAY_FRAMES,{FALSE,TRUE,FALSE,FALSE}),0))),VLOOKUP(P67,SECTION_PLAY_FRAMES,2,false))"),"3-1")</f>
        <v>3-1</v>
      </c>
      <c r="Q66" s="55">
        <v>3</v>
      </c>
      <c r="S66" s="100">
        <v>6</v>
      </c>
      <c r="T66" s="89" t="s">
        <v>35</v>
      </c>
      <c r="U66" s="91">
        <v>98</v>
      </c>
      <c r="V66" s="92" t="s">
        <v>525</v>
      </c>
      <c r="W66" s="93">
        <f ca="1">Y67 + X66</f>
        <v>14.41</v>
      </c>
      <c r="X66" s="109"/>
      <c r="Y66" s="45"/>
      <c r="Z66" s="50" t="str">
        <f ca="1">IFERROR(__xludf.DUMMYFUNCTION("IF(ISFORMULA(Z67),IF(ISFORMULA(Z56),IF(ISFORMULA(Z57),"""",INDEX(FILTER(SECTION_PLAY_FRAMES,{FALSE,FALSE,FALSE,TRUE}),MATCH(Z57,FILTER(SECTION_PLAY_FRAMES,{TRUE,FALSE,FALSE,FALSE}),0))),INDEX(FILTER(SECTION_PLAY_FRAMES,{FALSE,FALSE,FALSE,TRUE}),MATCH(Z56,"&amp;"FILTER(SECTION_PLAY_FRAMES,{FALSE,TRUE,FALSE,FALSE}),0))),VLOOKUP(Z67,SECTION_PLAY_FRAMES,2,false))"),"1-3")</f>
        <v>1-3</v>
      </c>
      <c r="AA66" s="52">
        <v>16</v>
      </c>
      <c r="AB66" s="46" t="str">
        <f ca="1">IFERROR(__xludf.DUMMYFUNCTION("IF(ISFORMULA(AB67),IF(ISFORMULA(AB62),IF(ISFORMULA(AB63),"""",INDEX(FILTER(SECTION_PLAY_FRAMES,{FALSE,FALSE,FALSE,TRUE}),MATCH(AB63,FILTER(SECTION_PLAY_FRAMES,{TRUE,FALSE,FALSE,FALSE}),0))),INDEX(FILTER(SECTION_PLAY_FRAMES,{FALSE,FALSE,FALSE,TRUE}),MATCH("&amp;"AB62,FILTER(SECTION_PLAY_FRAMES,{FALSE,TRUE,FALSE,FALSE}),0))),VLOOKUP(AB67,SECTION_PLAY_FRAMES,2,false))"),"0-3")</f>
        <v>0-3</v>
      </c>
      <c r="AC66" s="47">
        <v>8</v>
      </c>
      <c r="AD66" s="48" t="str">
        <f ca="1">IFERROR(__xludf.DUMMYFUNCTION("IF(ISFORMULA(AD67),IF(ISFORMULA(AD58),IF(ISFORMULA(AD59),"""",INDEX(FILTER(SECTION_PLAY_FRAMES,{FALSE,FALSE,FALSE,TRUE}),MATCH(AD59,FILTER(SECTION_PLAY_FRAMES,{TRUE,FALSE,FALSE,FALSE}),0))),INDEX(FILTER(SECTION_PLAY_FRAMES,{FALSE,FALSE,FALSE,TRUE}),MATCH("&amp;"AD58,FILTER(SECTION_PLAY_FRAMES,{FALSE,TRUE,FALSE,FALSE}),0))),VLOOKUP(AD67,SECTION_PLAY_FRAMES,2,false))"),"2-3")</f>
        <v>2-3</v>
      </c>
      <c r="AE66" s="49">
        <v>12</v>
      </c>
      <c r="AF66" s="48" t="str">
        <f ca="1">IFERROR(__xludf.DUMMYFUNCTION("IF(ISFORMULA(AF67),IF(ISFORMULA(AF64),IF(ISFORMULA(AF65),"""",INDEX(FILTER(SECTION_PLAY_FRAMES,{FALSE,FALSE,FALSE,TRUE}),MATCH(AF65,FILTER(SECTION_PLAY_FRAMES,{TRUE,FALSE,FALSE,FALSE}),0))),INDEX(FILTER(SECTION_PLAY_FRAMES,{FALSE,FALSE,FALSE,TRUE}),MATCH("&amp;"AF64,FILTER(SECTION_PLAY_FRAMES,{FALSE,TRUE,FALSE,FALSE}),0))),VLOOKUP(AF67,SECTION_PLAY_FRAMES,2,false))"),"2-3")</f>
        <v>2-3</v>
      </c>
      <c r="AG66" s="49">
        <v>4</v>
      </c>
      <c r="AH66" s="46" t="str">
        <f ca="1">IFERROR(__xludf.DUMMYFUNCTION("IF(ISFORMULA(AH67),IF(ISFORMULA(AH60),IF(ISFORMULA(AH61),"""",INDEX(FILTER(SECTION_PLAY_FRAMES,{FALSE,FALSE,FALSE,TRUE}),MATCH(AH61,FILTER(SECTION_PLAY_FRAMES,{TRUE,FALSE,FALSE,FALSE}),0))),INDEX(FILTER(SECTION_PLAY_FRAMES,{FALSE,FALSE,FALSE,TRUE}),MATCH("&amp;"AH60,FILTER(SECTION_PLAY_FRAMES,{FALSE,TRUE,FALSE,FALSE}),0))),VLOOKUP(AH67,SECTION_PLAY_FRAMES,2,false))"),"3-1")</f>
        <v>3-1</v>
      </c>
      <c r="AI66" s="55">
        <v>20</v>
      </c>
    </row>
    <row r="67" spans="1:35" ht="17.399999999999999" x14ac:dyDescent="0.3">
      <c r="A67" s="101"/>
      <c r="B67" s="90"/>
      <c r="C67" s="90"/>
      <c r="D67" s="90"/>
      <c r="E67" s="90"/>
      <c r="F67" s="90"/>
      <c r="G67" s="54">
        <f ca="1">SUM(H67:Q67)</f>
        <v>16.299999999999997</v>
      </c>
      <c r="H67" s="115">
        <f ca="1">IFERROR(__xludf.DUMMYFUNCTION("IF(ISFORMULA(H66),IF(ISFORMULA(H56),IF(ISFORMULA(H57),"""",INDEX(FILTER(SECTION_PLAY_FRAMES,{FALSE,FALSE,TRUE,FALSE}),MATCH(H57,FILTER(SECTION_PLAY_FRAMES,{TRUE,FALSE,FALSE,FALSE}),0))),INDEX(FILTER(SECTION_PLAY_FRAMES,{FALSE,FALSE,TRUE,FALSE}),MATCH(H56,"&amp;"FILTER(SECTION_PLAY_FRAMES,{FALSE,TRUE,FALSE,FALSE}),0))),INDEX(FILTER(SECTION_PLAY_FRAMES,{TRUE,FALSE,FALSE,FALSE}),MATCH(H66,FILTER(SECTION_PLAY_FRAMES,{FALSE,TRUE,FALSE,FALSE}),0)))"),0)</f>
        <v>0</v>
      </c>
      <c r="I67" s="95"/>
      <c r="J67" s="96">
        <f ca="1">IFERROR(__xludf.DUMMYFUNCTION("IF(ISFORMULA(J66),IF(ISFORMULA(J62),IF(ISFORMULA(J63),"""",INDEX(FILTER(SECTION_PLAY_FRAMES,{FALSE,FALSE,TRUE,FALSE}),MATCH(J63,FILTER(SECTION_PLAY_FRAMES,{TRUE,FALSE,FALSE,FALSE}),0))),INDEX(FILTER(SECTION_PLAY_FRAMES,{FALSE,FALSE,TRUE,FALSE}),MATCH(J62,"&amp;"FILTER(SECTION_PLAY_FRAMES,{FALSE,TRUE,FALSE,FALSE}),0))),INDEX(FILTER(SECTION_PLAY_FRAMES,{TRUE,FALSE,FALSE,FALSE}),MATCH(J66,FILTER(SECTION_PLAY_FRAMES,{FALSE,TRUE,FALSE,FALSE}),0)))"),0)</f>
        <v>0</v>
      </c>
      <c r="K67" s="95"/>
      <c r="L67" s="94">
        <f ca="1">IFERROR(__xludf.DUMMYFUNCTION("IF(ISFORMULA(L66),IF(ISFORMULA(L58),IF(ISFORMULA(L59),"""",INDEX(FILTER(SECTION_PLAY_FRAMES,{FALSE,FALSE,TRUE,FALSE}),MATCH(L59,FILTER(SECTION_PLAY_FRAMES,{TRUE,FALSE,FALSE,FALSE}),0))),INDEX(FILTER(SECTION_PLAY_FRAMES,{FALSE,FALSE,TRUE,FALSE}),MATCH(L58,"&amp;"FILTER(SECTION_PLAY_FRAMES,{FALSE,TRUE,FALSE,FALSE}),0))),INDEX(FILTER(SECTION_PLAY_FRAMES,{TRUE,FALSE,FALSE,FALSE}),MATCH(L66,FILTER(SECTION_PLAY_FRAMES,{FALSE,TRUE,FALSE,FALSE}),0)))"),0)</f>
        <v>0</v>
      </c>
      <c r="M67" s="95"/>
      <c r="N67" s="94">
        <f ca="1">IFERROR(__xludf.DUMMYFUNCTION("IF(ISFORMULA(N66),IF(ISFORMULA(N64),IF(ISFORMULA(N65),"""",INDEX(FILTER(SECTION_PLAY_FRAMES,{FALSE,FALSE,TRUE,FALSE}),MATCH(N65,FILTER(SECTION_PLAY_FRAMES,{TRUE,FALSE,FALSE,FALSE}),0))),INDEX(FILTER(SECTION_PLAY_FRAMES,{FALSE,FALSE,TRUE,FALSE}),MATCH(N64,"&amp;"FILTER(SECTION_PLAY_FRAMES,{FALSE,TRUE,FALSE,FALSE}),0))),INDEX(FILTER(SECTION_PLAY_FRAMES,{TRUE,FALSE,FALSE,FALSE}),MATCH(N66,FILTER(SECTION_PLAY_FRAMES,{FALSE,TRUE,FALSE,FALSE}),0)))"),8.1)</f>
        <v>8.1</v>
      </c>
      <c r="O67" s="95"/>
      <c r="P67" s="96">
        <f ca="1">IFERROR(__xludf.DUMMYFUNCTION("IF(ISFORMULA(P66),IF(ISFORMULA(P60),IF(ISFORMULA(P61),"""",INDEX(FILTER(SECTION_PLAY_FRAMES,{FALSE,FALSE,TRUE,FALSE}),MATCH(P61,FILTER(SECTION_PLAY_FRAMES,{TRUE,FALSE,FALSE,FALSE}),0))),INDEX(FILTER(SECTION_PLAY_FRAMES,{FALSE,FALSE,TRUE,FALSE}),MATCH(P60,"&amp;"FILTER(SECTION_PLAY_FRAMES,{FALSE,TRUE,FALSE,FALSE}),0))),INDEX(FILTER(SECTION_PLAY_FRAMES,{TRUE,FALSE,FALSE,FALSE}),MATCH(P66,FILTER(SECTION_PLAY_FRAMES,{FALSE,TRUE,FALSE,FALSE}),0)))"),8.2)</f>
        <v>8.1999999999999993</v>
      </c>
      <c r="Q67" s="97"/>
      <c r="S67" s="101"/>
      <c r="T67" s="90"/>
      <c r="U67" s="90"/>
      <c r="V67" s="90"/>
      <c r="W67" s="90"/>
      <c r="X67" s="90"/>
      <c r="Y67" s="54">
        <f ca="1">SUM(Z67:AI67)</f>
        <v>14.41</v>
      </c>
      <c r="Z67" s="115">
        <f ca="1">IFERROR(__xludf.DUMMYFUNCTION("IF(ISFORMULA(Z66),IF(ISFORMULA(Z56),IF(ISFORMULA(Z57),"""",INDEX(FILTER(SECTION_PLAY_FRAMES,{FALSE,FALSE,TRUE,FALSE}),MATCH(Z57,FILTER(SECTION_PLAY_FRAMES,{TRUE,FALSE,FALSE,FALSE}),0))),INDEX(FILTER(SECTION_PLAY_FRAMES,{FALSE,FALSE,TRUE,FALSE}),MATCH(Z56,"&amp;"FILTER(SECTION_PLAY_FRAMES,{FALSE,TRUE,FALSE,FALSE}),0))),INDEX(FILTER(SECTION_PLAY_FRAMES,{TRUE,FALSE,FALSE,FALSE}),MATCH(Z66,FILTER(SECTION_PLAY_FRAMES,{FALSE,TRUE,FALSE,FALSE}),0)))"),1.21)</f>
        <v>1.21</v>
      </c>
      <c r="AA67" s="95"/>
      <c r="AB67" s="96">
        <f ca="1">IFERROR(__xludf.DUMMYFUNCTION("IF(ISFORMULA(AB66),IF(ISFORMULA(AB62),IF(ISFORMULA(AB63),"""",INDEX(FILTER(SECTION_PLAY_FRAMES,{FALSE,FALSE,TRUE,FALSE}),MATCH(AB63,FILTER(SECTION_PLAY_FRAMES,{TRUE,FALSE,FALSE,FALSE}),0))),INDEX(FILTER(SECTION_PLAY_FRAMES,{FALSE,FALSE,TRUE,FALSE}),MATCH("&amp;"AB62,FILTER(SECTION_PLAY_FRAMES,{FALSE,TRUE,FALSE,FALSE}),0))),INDEX(FILTER(SECTION_PLAY_FRAMES,{TRUE,FALSE,FALSE,FALSE}),MATCH(AB66,FILTER(SECTION_PLAY_FRAMES,{FALSE,TRUE,FALSE,FALSE}),0)))"),0)</f>
        <v>0</v>
      </c>
      <c r="AC67" s="95"/>
      <c r="AD67" s="94">
        <f ca="1">IFERROR(__xludf.DUMMYFUNCTION("IF(ISFORMULA(AD66),IF(ISFORMULA(AD58),IF(ISFORMULA(AD59),"""",INDEX(FILTER(SECTION_PLAY_FRAMES,{FALSE,FALSE,TRUE,FALSE}),MATCH(AD59,FILTER(SECTION_PLAY_FRAMES,{TRUE,FALSE,FALSE,FALSE}),0))),INDEX(FILTER(SECTION_PLAY_FRAMES,{FALSE,FALSE,TRUE,FALSE}),MATCH("&amp;"AD58,FILTER(SECTION_PLAY_FRAMES,{FALSE,TRUE,FALSE,FALSE}),0))),INDEX(FILTER(SECTION_PLAY_FRAMES,{TRUE,FALSE,FALSE,FALSE}),MATCH(AD66,FILTER(SECTION_PLAY_FRAMES,{FALSE,TRUE,FALSE,FALSE}),0)))"),2.5)</f>
        <v>2.5</v>
      </c>
      <c r="AE67" s="95"/>
      <c r="AF67" s="94">
        <f ca="1">IFERROR(__xludf.DUMMYFUNCTION("IF(ISFORMULA(AF66),IF(ISFORMULA(AF64),IF(ISFORMULA(AF65),"""",INDEX(FILTER(SECTION_PLAY_FRAMES,{FALSE,FALSE,TRUE,FALSE}),MATCH(AF65,FILTER(SECTION_PLAY_FRAMES,{TRUE,FALSE,FALSE,FALSE}),0))),INDEX(FILTER(SECTION_PLAY_FRAMES,{FALSE,FALSE,TRUE,FALSE}),MATCH("&amp;"AF64,FILTER(SECTION_PLAY_FRAMES,{FALSE,TRUE,FALSE,FALSE}),0))),INDEX(FILTER(SECTION_PLAY_FRAMES,{TRUE,FALSE,FALSE,FALSE}),MATCH(AF66,FILTER(SECTION_PLAY_FRAMES,{FALSE,TRUE,FALSE,FALSE}),0)))"),2.5)</f>
        <v>2.5</v>
      </c>
      <c r="AG67" s="95"/>
      <c r="AH67" s="96">
        <f ca="1">IFERROR(__xludf.DUMMYFUNCTION("IF(ISFORMULA(AH66),IF(ISFORMULA(AH60),IF(ISFORMULA(AH61),"""",INDEX(FILTER(SECTION_PLAY_FRAMES,{FALSE,FALSE,TRUE,FALSE}),MATCH(AH61,FILTER(SECTION_PLAY_FRAMES,{TRUE,FALSE,FALSE,FALSE}),0))),INDEX(FILTER(SECTION_PLAY_FRAMES,{FALSE,FALSE,TRUE,FALSE}),MATCH("&amp;"AH60,FILTER(SECTION_PLAY_FRAMES,{FALSE,TRUE,FALSE,FALSE}),0))),INDEX(FILTER(SECTION_PLAY_FRAMES,{TRUE,FALSE,FALSE,FALSE}),MATCH(AH66,FILTER(SECTION_PLAY_FRAMES,{FALSE,TRUE,FALSE,FALSE}),0)))"),8.2)</f>
        <v>8.1999999999999993</v>
      </c>
      <c r="AI67" s="97"/>
    </row>
    <row r="69" spans="1:35" ht="13.8" x14ac:dyDescent="0.25">
      <c r="A69" s="98" t="s">
        <v>605</v>
      </c>
      <c r="B69" s="99"/>
      <c r="C69" s="99"/>
      <c r="D69" s="99"/>
      <c r="S69" s="98" t="s">
        <v>606</v>
      </c>
      <c r="T69" s="99"/>
      <c r="U69" s="99"/>
      <c r="V69" s="99"/>
    </row>
    <row r="70" spans="1:35" ht="17.399999999999999" x14ac:dyDescent="0.25">
      <c r="A70" s="102">
        <v>1</v>
      </c>
      <c r="B70" s="104" t="s">
        <v>17</v>
      </c>
      <c r="C70" s="105">
        <v>11</v>
      </c>
      <c r="D70" s="106" t="s">
        <v>36</v>
      </c>
      <c r="E70" s="107">
        <f ca="1">G71 + F70</f>
        <v>30.91</v>
      </c>
      <c r="F70" s="108">
        <v>7</v>
      </c>
      <c r="G70" s="41"/>
      <c r="H70" s="42" t="s">
        <v>545</v>
      </c>
      <c r="I70" s="43">
        <v>20</v>
      </c>
      <c r="J70" s="42" t="s">
        <v>556</v>
      </c>
      <c r="K70" s="43">
        <v>6</v>
      </c>
      <c r="L70" s="42" t="s">
        <v>556</v>
      </c>
      <c r="M70" s="43">
        <v>4</v>
      </c>
      <c r="N70" s="42" t="s">
        <v>556</v>
      </c>
      <c r="O70" s="43">
        <v>14</v>
      </c>
      <c r="P70" s="42" t="s">
        <v>555</v>
      </c>
      <c r="Q70" s="44">
        <v>7</v>
      </c>
      <c r="S70" s="102">
        <v>1</v>
      </c>
      <c r="T70" s="104" t="s">
        <v>17</v>
      </c>
      <c r="U70" s="105">
        <v>12</v>
      </c>
      <c r="V70" s="106" t="s">
        <v>37</v>
      </c>
      <c r="W70" s="107">
        <f ca="1">Y71 + X70</f>
        <v>42.41</v>
      </c>
      <c r="X70" s="108">
        <v>7</v>
      </c>
      <c r="Y70" s="41"/>
      <c r="Z70" s="42" t="s">
        <v>545</v>
      </c>
      <c r="AA70" s="43">
        <v>1</v>
      </c>
      <c r="AB70" s="42" t="s">
        <v>550</v>
      </c>
      <c r="AC70" s="43">
        <v>7</v>
      </c>
      <c r="AD70" s="42" t="s">
        <v>550</v>
      </c>
      <c r="AE70" s="43">
        <v>20</v>
      </c>
      <c r="AF70" s="42" t="s">
        <v>550</v>
      </c>
      <c r="AG70" s="43">
        <v>11</v>
      </c>
      <c r="AH70" s="42" t="s">
        <v>556</v>
      </c>
      <c r="AI70" s="44">
        <v>9</v>
      </c>
    </row>
    <row r="71" spans="1:35" ht="17.399999999999999" x14ac:dyDescent="0.3">
      <c r="A71" s="103"/>
      <c r="B71" s="99"/>
      <c r="C71" s="99"/>
      <c r="D71" s="99"/>
      <c r="E71" s="99"/>
      <c r="F71" s="99"/>
      <c r="G71" s="45">
        <f ca="1">SUM(H71:Q71)</f>
        <v>23.91</v>
      </c>
      <c r="H71" s="113">
        <f ca="1">IFERROR(__xludf.DUMMYFUNCTION("IF(ISFORMULA(H70),IF(ISFORMULA(H80),IF(ISFORMULA(H81),"""",INDEX(FILTER(SECTION_PLAY_FRAMES,{FALSE,FALSE,TRUE,FALSE}),MATCH(H81,FILTER(SECTION_PLAY_FRAMES,{TRUE,FALSE,FALSE,FALSE}),0))),INDEX(FILTER(SECTION_PLAY_FRAMES,{FALSE,FALSE,TRUE,FALSE}),MATCH(H80,"&amp;"FILTER(SECTION_PLAY_FRAMES,{FALSE,TRUE,FALSE,FALSE}),0))),INDEX(FILTER(SECTION_PLAY_FRAMES,{TRUE,FALSE,FALSE,FALSE}),MATCH(H70,FILTER(SECTION_PLAY_FRAMES,{FALSE,TRUE,FALSE,FALSE}),0)))"),8.31)</f>
        <v>8.31</v>
      </c>
      <c r="I71" s="111"/>
      <c r="J71" s="113">
        <f ca="1">IFERROR(__xludf.DUMMYFUNCTION("IF(ISFORMULA(J70),IF(ISFORMULA(J78),IF(ISFORMULA(J79),"""",INDEX(FILTER(SECTION_PLAY_FRAMES,{FALSE,FALSE,TRUE,FALSE}),MATCH(J79,FILTER(SECTION_PLAY_FRAMES,{TRUE,FALSE,FALSE,FALSE}),0))),INDEX(FILTER(SECTION_PLAY_FRAMES,{FALSE,FALSE,TRUE,FALSE}),MATCH(J78,"&amp;"FILTER(SECTION_PLAY_FRAMES,{FALSE,TRUE,FALSE,FALSE}),0))),INDEX(FILTER(SECTION_PLAY_FRAMES,{TRUE,FALSE,FALSE,FALSE}),MATCH(J70,FILTER(SECTION_PLAY_FRAMES,{FALSE,TRUE,FALSE,FALSE}),0)))"),2.5)</f>
        <v>2.5</v>
      </c>
      <c r="K71" s="111"/>
      <c r="L71" s="113">
        <f ca="1">IFERROR(__xludf.DUMMYFUNCTION("IF(ISFORMULA(L70),IF(ISFORMULA(L76),IF(ISFORMULA(L77),"""",INDEX(FILTER(SECTION_PLAY_FRAMES,{FALSE,FALSE,TRUE,FALSE}),MATCH(L77,FILTER(SECTION_PLAY_FRAMES,{TRUE,FALSE,FALSE,FALSE}),0))),INDEX(FILTER(SECTION_PLAY_FRAMES,{FALSE,FALSE,TRUE,FALSE}),MATCH(L76,"&amp;"FILTER(SECTION_PLAY_FRAMES,{FALSE,TRUE,FALSE,FALSE}),0))),INDEX(FILTER(SECTION_PLAY_FRAMES,{TRUE,FALSE,FALSE,FALSE}),MATCH(L70,FILTER(SECTION_PLAY_FRAMES,{FALSE,TRUE,FALSE,FALSE}),0)))"),2.5)</f>
        <v>2.5</v>
      </c>
      <c r="M71" s="111"/>
      <c r="N71" s="113">
        <f ca="1">IFERROR(__xludf.DUMMYFUNCTION("IF(ISFORMULA(N70),IF(ISFORMULA(N74),IF(ISFORMULA(N75),"""",INDEX(FILTER(SECTION_PLAY_FRAMES,{FALSE,FALSE,TRUE,FALSE}),MATCH(N75,FILTER(SECTION_PLAY_FRAMES,{TRUE,FALSE,FALSE,FALSE}),0))),INDEX(FILTER(SECTION_PLAY_FRAMES,{FALSE,FALSE,TRUE,FALSE}),MATCH(N74,"&amp;"FILTER(SECTION_PLAY_FRAMES,{FALSE,TRUE,FALSE,FALSE}),0))),INDEX(FILTER(SECTION_PLAY_FRAMES,{TRUE,FALSE,FALSE,FALSE}),MATCH(N70,FILTER(SECTION_PLAY_FRAMES,{FALSE,TRUE,FALSE,FALSE}),0)))"),2.5)</f>
        <v>2.5</v>
      </c>
      <c r="O71" s="111"/>
      <c r="P71" s="113">
        <f ca="1">IFERROR(__xludf.DUMMYFUNCTION("IF(ISFORMULA(P70),IF(ISFORMULA(P72),IF(ISFORMULA(P73),"""",INDEX(FILTER(SECTION_PLAY_FRAMES,{FALSE,FALSE,TRUE,FALSE}),MATCH(P73,FILTER(SECTION_PLAY_FRAMES,{TRUE,FALSE,FALSE,FALSE}),0))),INDEX(FILTER(SECTION_PLAY_FRAMES,{FALSE,FALSE,TRUE,FALSE}),MATCH(P72,"&amp;"FILTER(SECTION_PLAY_FRAMES,{FALSE,TRUE,FALSE,FALSE}),0))),INDEX(FILTER(SECTION_PLAY_FRAMES,{TRUE,FALSE,FALSE,FALSE}),MATCH(P70,FILTER(SECTION_PLAY_FRAMES,{FALSE,TRUE,FALSE,FALSE}),0)))"),8.1)</f>
        <v>8.1</v>
      </c>
      <c r="Q71" s="114"/>
      <c r="S71" s="103"/>
      <c r="T71" s="99"/>
      <c r="U71" s="99"/>
      <c r="V71" s="99"/>
      <c r="W71" s="99"/>
      <c r="X71" s="99"/>
      <c r="Y71" s="45">
        <f ca="1">SUM(Z71:AI71)</f>
        <v>35.409999999999997</v>
      </c>
      <c r="Z71" s="113">
        <f ca="1">IFERROR(__xludf.DUMMYFUNCTION("IF(ISFORMULA(Z70),IF(ISFORMULA(Z80),IF(ISFORMULA(Z81),"""",INDEX(FILTER(SECTION_PLAY_FRAMES,{FALSE,FALSE,TRUE,FALSE}),MATCH(Z81,FILTER(SECTION_PLAY_FRAMES,{TRUE,FALSE,FALSE,FALSE}),0))),INDEX(FILTER(SECTION_PLAY_FRAMES,{FALSE,FALSE,TRUE,FALSE}),MATCH(Z80,"&amp;"FILTER(SECTION_PLAY_FRAMES,{FALSE,TRUE,FALSE,FALSE}),0))),INDEX(FILTER(SECTION_PLAY_FRAMES,{TRUE,FALSE,FALSE,FALSE}),MATCH(Z70,FILTER(SECTION_PLAY_FRAMES,{FALSE,TRUE,FALSE,FALSE}),0)))"),8.31)</f>
        <v>8.31</v>
      </c>
      <c r="AA71" s="111"/>
      <c r="AB71" s="113">
        <f ca="1">IFERROR(__xludf.DUMMYFUNCTION("IF(ISFORMULA(AB70),IF(ISFORMULA(AB78),IF(ISFORMULA(AB79),"""",INDEX(FILTER(SECTION_PLAY_FRAMES,{FALSE,FALSE,TRUE,FALSE}),MATCH(AB79,FILTER(SECTION_PLAY_FRAMES,{TRUE,FALSE,FALSE,FALSE}),0))),INDEX(FILTER(SECTION_PLAY_FRAMES,{FALSE,FALSE,TRUE,FALSE}),MATCH("&amp;"AB78,FILTER(SECTION_PLAY_FRAMES,{FALSE,TRUE,FALSE,FALSE}),0))),INDEX(FILTER(SECTION_PLAY_FRAMES,{TRUE,FALSE,FALSE,FALSE}),MATCH(AB70,FILTER(SECTION_PLAY_FRAMES,{FALSE,TRUE,FALSE,FALSE}),0)))"),8.2)</f>
        <v>8.1999999999999993</v>
      </c>
      <c r="AC71" s="111"/>
      <c r="AD71" s="113">
        <f ca="1">IFERROR(__xludf.DUMMYFUNCTION("IF(ISFORMULA(AD70),IF(ISFORMULA(AD76),IF(ISFORMULA(AD77),"""",INDEX(FILTER(SECTION_PLAY_FRAMES,{FALSE,FALSE,TRUE,FALSE}),MATCH(AD77,FILTER(SECTION_PLAY_FRAMES,{TRUE,FALSE,FALSE,FALSE}),0))),INDEX(FILTER(SECTION_PLAY_FRAMES,{FALSE,FALSE,TRUE,FALSE}),MATCH("&amp;"AD76,FILTER(SECTION_PLAY_FRAMES,{FALSE,TRUE,FALSE,FALSE}),0))),INDEX(FILTER(SECTION_PLAY_FRAMES,{TRUE,FALSE,FALSE,FALSE}),MATCH(AD70,FILTER(SECTION_PLAY_FRAMES,{FALSE,TRUE,FALSE,FALSE}),0)))"),8.2)</f>
        <v>8.1999999999999993</v>
      </c>
      <c r="AE71" s="111"/>
      <c r="AF71" s="113">
        <f ca="1">IFERROR(__xludf.DUMMYFUNCTION("IF(ISFORMULA(AF70),IF(ISFORMULA(AF74),IF(ISFORMULA(AF75),"""",INDEX(FILTER(SECTION_PLAY_FRAMES,{FALSE,FALSE,TRUE,FALSE}),MATCH(AF75,FILTER(SECTION_PLAY_FRAMES,{TRUE,FALSE,FALSE,FALSE}),0))),INDEX(FILTER(SECTION_PLAY_FRAMES,{FALSE,FALSE,TRUE,FALSE}),MATCH("&amp;"AF74,FILTER(SECTION_PLAY_FRAMES,{FALSE,TRUE,FALSE,FALSE}),0))),INDEX(FILTER(SECTION_PLAY_FRAMES,{TRUE,FALSE,FALSE,FALSE}),MATCH(AF70,FILTER(SECTION_PLAY_FRAMES,{FALSE,TRUE,FALSE,FALSE}),0)))"),8.2)</f>
        <v>8.1999999999999993</v>
      </c>
      <c r="AG71" s="111"/>
      <c r="AH71" s="113">
        <f ca="1">IFERROR(__xludf.DUMMYFUNCTION("IF(ISFORMULA(AH70),IF(ISFORMULA(AH72),IF(ISFORMULA(AH73),"""",INDEX(FILTER(SECTION_PLAY_FRAMES,{FALSE,FALSE,TRUE,FALSE}),MATCH(AH73,FILTER(SECTION_PLAY_FRAMES,{TRUE,FALSE,FALSE,FALSE}),0))),INDEX(FILTER(SECTION_PLAY_FRAMES,{FALSE,FALSE,TRUE,FALSE}),MATCH("&amp;"AH72,FILTER(SECTION_PLAY_FRAMES,{FALSE,TRUE,FALSE,FALSE}),0))),INDEX(FILTER(SECTION_PLAY_FRAMES,{TRUE,FALSE,FALSE,FALSE}),MATCH(AH70,FILTER(SECTION_PLAY_FRAMES,{FALSE,TRUE,FALSE,FALSE}),0)))"),2.5)</f>
        <v>2.5</v>
      </c>
      <c r="AI71" s="114"/>
    </row>
    <row r="72" spans="1:35" ht="17.399999999999999" x14ac:dyDescent="0.25">
      <c r="A72" s="100">
        <v>2</v>
      </c>
      <c r="B72" s="89" t="s">
        <v>17</v>
      </c>
      <c r="C72" s="91">
        <v>26</v>
      </c>
      <c r="D72" s="92" t="s">
        <v>68</v>
      </c>
      <c r="E72" s="93">
        <f ca="1">G73 + F72</f>
        <v>44.31</v>
      </c>
      <c r="F72" s="109">
        <v>9</v>
      </c>
      <c r="G72" s="45"/>
      <c r="H72" s="46" t="s">
        <v>550</v>
      </c>
      <c r="I72" s="47">
        <v>19</v>
      </c>
      <c r="J72" s="48" t="s">
        <v>550</v>
      </c>
      <c r="K72" s="49">
        <v>12</v>
      </c>
      <c r="L72" s="48" t="s">
        <v>545</v>
      </c>
      <c r="M72" s="49">
        <v>5</v>
      </c>
      <c r="N72" s="46" t="s">
        <v>555</v>
      </c>
      <c r="O72" s="47">
        <v>10</v>
      </c>
      <c r="P72" s="50" t="str">
        <f ca="1">IFERROR(__xludf.DUMMYFUNCTION("IF(ISFORMULA(P73),IF(ISFORMULA(P70),IF(ISFORMULA(P71),"""",INDEX(FILTER(SECTION_PLAY_FRAMES,{FALSE,FALSE,FALSE,TRUE}),MATCH(P71,FILTER(SECTION_PLAY_FRAMES,{TRUE,FALSE,FALSE,FALSE}),0))),INDEX(FILTER(SECTION_PLAY_FRAMES,{FALSE,FALSE,FALSE,TRUE}),MATCH(P70,"&amp;"FILTER(SECTION_PLAY_FRAMES,{FALSE,TRUE,FALSE,FALSE}),0))),VLOOKUP(P73,SECTION_PLAY_FRAMES,2,false))"),"2-3")</f>
        <v>2-3</v>
      </c>
      <c r="Q72" s="51">
        <v>7</v>
      </c>
      <c r="S72" s="100">
        <v>2</v>
      </c>
      <c r="T72" s="89" t="s">
        <v>48</v>
      </c>
      <c r="U72" s="91">
        <v>25</v>
      </c>
      <c r="V72" s="92" t="s">
        <v>64</v>
      </c>
      <c r="W72" s="93">
        <f ca="1">Y73 + X72</f>
        <v>50.01</v>
      </c>
      <c r="X72" s="109">
        <v>9</v>
      </c>
      <c r="Y72" s="45"/>
      <c r="Z72" s="46" t="s">
        <v>550</v>
      </c>
      <c r="AA72" s="47">
        <v>13</v>
      </c>
      <c r="AB72" s="48" t="s">
        <v>545</v>
      </c>
      <c r="AC72" s="49">
        <v>9</v>
      </c>
      <c r="AD72" s="48" t="s">
        <v>550</v>
      </c>
      <c r="AE72" s="49">
        <v>14</v>
      </c>
      <c r="AF72" s="46" t="s">
        <v>550</v>
      </c>
      <c r="AG72" s="47">
        <v>9</v>
      </c>
      <c r="AH72" s="50" t="str">
        <f ca="1">IFERROR(__xludf.DUMMYFUNCTION("IF(ISFORMULA(AH73),IF(ISFORMULA(AH70),IF(ISFORMULA(AH71),"""",INDEX(FILTER(SECTION_PLAY_FRAMES,{FALSE,FALSE,FALSE,TRUE}),MATCH(AH71,FILTER(SECTION_PLAY_FRAMES,{TRUE,FALSE,FALSE,FALSE}),0))),INDEX(FILTER(SECTION_PLAY_FRAMES,{FALSE,FALSE,FALSE,TRUE}),MATCH("&amp;"AH70,FILTER(SECTION_PLAY_FRAMES,{FALSE,TRUE,FALSE,FALSE}),0))),VLOOKUP(AH73,SECTION_PLAY_FRAMES,2,false))"),"3-2")</f>
        <v>3-2</v>
      </c>
      <c r="AI72" s="51">
        <v>9</v>
      </c>
    </row>
    <row r="73" spans="1:35" ht="17.399999999999999" x14ac:dyDescent="0.3">
      <c r="A73" s="103"/>
      <c r="B73" s="99"/>
      <c r="C73" s="99"/>
      <c r="D73" s="99"/>
      <c r="E73" s="99"/>
      <c r="F73" s="99"/>
      <c r="G73" s="45">
        <f ca="1">SUM(H73:Q73)</f>
        <v>35.31</v>
      </c>
      <c r="H73" s="112">
        <f ca="1">IFERROR(__xludf.DUMMYFUNCTION("IF(ISFORMULA(H72),IF(ISFORMULA(H78),IF(ISFORMULA(H79),"""",INDEX(FILTER(SECTION_PLAY_FRAMES,{FALSE,FALSE,TRUE,FALSE}),MATCH(H79,FILTER(SECTION_PLAY_FRAMES,{TRUE,FALSE,FALSE,FALSE}),0))),INDEX(FILTER(SECTION_PLAY_FRAMES,{FALSE,FALSE,TRUE,FALSE}),MATCH(H78,"&amp;"FILTER(SECTION_PLAY_FRAMES,{FALSE,TRUE,FALSE,FALSE}),0))),INDEX(FILTER(SECTION_PLAY_FRAMES,{TRUE,FALSE,FALSE,FALSE}),MATCH(H72,FILTER(SECTION_PLAY_FRAMES,{FALSE,TRUE,FALSE,FALSE}),0)))"),8.2)</f>
        <v>8.1999999999999993</v>
      </c>
      <c r="I73" s="111"/>
      <c r="J73" s="110">
        <f ca="1">IFERROR(__xludf.DUMMYFUNCTION("IF(ISFORMULA(J72),IF(ISFORMULA(J74),IF(ISFORMULA(J75),"""",INDEX(FILTER(SECTION_PLAY_FRAMES,{FALSE,FALSE,TRUE,FALSE}),MATCH(J75,FILTER(SECTION_PLAY_FRAMES,{TRUE,FALSE,FALSE,FALSE}),0))),INDEX(FILTER(SECTION_PLAY_FRAMES,{FALSE,FALSE,TRUE,FALSE}),MATCH(J74,"&amp;"FILTER(SECTION_PLAY_FRAMES,{FALSE,TRUE,FALSE,FALSE}),0))),INDEX(FILTER(SECTION_PLAY_FRAMES,{TRUE,FALSE,FALSE,FALSE}),MATCH(J72,FILTER(SECTION_PLAY_FRAMES,{FALSE,TRUE,FALSE,FALSE}),0)))"),8.2)</f>
        <v>8.1999999999999993</v>
      </c>
      <c r="K73" s="111"/>
      <c r="L73" s="110">
        <f ca="1">IFERROR(__xludf.DUMMYFUNCTION("IF(ISFORMULA(L72),IF(ISFORMULA(L80),IF(ISFORMULA(L81),"""",INDEX(FILTER(SECTION_PLAY_FRAMES,{FALSE,FALSE,TRUE,FALSE}),MATCH(L81,FILTER(SECTION_PLAY_FRAMES,{TRUE,FALSE,FALSE,FALSE}),0))),INDEX(FILTER(SECTION_PLAY_FRAMES,{FALSE,FALSE,TRUE,FALSE}),MATCH(L80,"&amp;"FILTER(SECTION_PLAY_FRAMES,{FALSE,TRUE,FALSE,FALSE}),0))),INDEX(FILTER(SECTION_PLAY_FRAMES,{TRUE,FALSE,FALSE,FALSE}),MATCH(L72,FILTER(SECTION_PLAY_FRAMES,{FALSE,TRUE,FALSE,FALSE}),0)))"),8.31)</f>
        <v>8.31</v>
      </c>
      <c r="M73" s="111"/>
      <c r="N73" s="112">
        <f ca="1">IFERROR(__xludf.DUMMYFUNCTION("IF(ISFORMULA(N72),IF(ISFORMULA(N76),IF(ISFORMULA(N77),"""",INDEX(FILTER(SECTION_PLAY_FRAMES,{FALSE,FALSE,TRUE,FALSE}),MATCH(N77,FILTER(SECTION_PLAY_FRAMES,{TRUE,FALSE,FALSE,FALSE}),0))),INDEX(FILTER(SECTION_PLAY_FRAMES,{FALSE,FALSE,TRUE,FALSE}),MATCH(N76,"&amp;"FILTER(SECTION_PLAY_FRAMES,{FALSE,TRUE,FALSE,FALSE}),0))),INDEX(FILTER(SECTION_PLAY_FRAMES,{TRUE,FALSE,FALSE,FALSE}),MATCH(N72,FILTER(SECTION_PLAY_FRAMES,{FALSE,TRUE,FALSE,FALSE}),0)))"),8.1)</f>
        <v>8.1</v>
      </c>
      <c r="O73" s="111"/>
      <c r="P73" s="113">
        <f ca="1">IFERROR(__xludf.DUMMYFUNCTION("IF(ISFORMULA(P72),IF(ISFORMULA(P70),IF(ISFORMULA(P71),"""",INDEX(FILTER(SECTION_PLAY_FRAMES,{FALSE,FALSE,TRUE,FALSE}),MATCH(P71,FILTER(SECTION_PLAY_FRAMES,{TRUE,FALSE,FALSE,FALSE}),0))),INDEX(FILTER(SECTION_PLAY_FRAMES,{FALSE,FALSE,TRUE,FALSE}),MATCH(P70,"&amp;"FILTER(SECTION_PLAY_FRAMES,{FALSE,TRUE,FALSE,FALSE}),0))),INDEX(FILTER(SECTION_PLAY_FRAMES,{TRUE,FALSE,FALSE,FALSE}),MATCH(P72,FILTER(SECTION_PLAY_FRAMES,{FALSE,TRUE,FALSE,FALSE}),0)))"),2.5)</f>
        <v>2.5</v>
      </c>
      <c r="Q73" s="114"/>
      <c r="S73" s="103"/>
      <c r="T73" s="99"/>
      <c r="U73" s="99"/>
      <c r="V73" s="99"/>
      <c r="W73" s="99"/>
      <c r="X73" s="99"/>
      <c r="Y73" s="45">
        <f ca="1">SUM(Z73:AI73)</f>
        <v>41.01</v>
      </c>
      <c r="Z73" s="112">
        <f ca="1">IFERROR(__xludf.DUMMYFUNCTION("IF(ISFORMULA(Z72),IF(ISFORMULA(Z78),IF(ISFORMULA(Z79),"""",INDEX(FILTER(SECTION_PLAY_FRAMES,{FALSE,FALSE,TRUE,FALSE}),MATCH(Z79,FILTER(SECTION_PLAY_FRAMES,{TRUE,FALSE,FALSE,FALSE}),0))),INDEX(FILTER(SECTION_PLAY_FRAMES,{FALSE,FALSE,TRUE,FALSE}),MATCH(Z78,"&amp;"FILTER(SECTION_PLAY_FRAMES,{FALSE,TRUE,FALSE,FALSE}),0))),INDEX(FILTER(SECTION_PLAY_FRAMES,{TRUE,FALSE,FALSE,FALSE}),MATCH(Z72,FILTER(SECTION_PLAY_FRAMES,{FALSE,TRUE,FALSE,FALSE}),0)))"),8.2)</f>
        <v>8.1999999999999993</v>
      </c>
      <c r="AA73" s="111"/>
      <c r="AB73" s="110">
        <f ca="1">IFERROR(__xludf.DUMMYFUNCTION("IF(ISFORMULA(AB72),IF(ISFORMULA(AB74),IF(ISFORMULA(AB75),"""",INDEX(FILTER(SECTION_PLAY_FRAMES,{FALSE,FALSE,TRUE,FALSE}),MATCH(AB75,FILTER(SECTION_PLAY_FRAMES,{TRUE,FALSE,FALSE,FALSE}),0))),INDEX(FILTER(SECTION_PLAY_FRAMES,{FALSE,FALSE,TRUE,FALSE}),MATCH("&amp;"AB74,FILTER(SECTION_PLAY_FRAMES,{FALSE,TRUE,FALSE,FALSE}),0))),INDEX(FILTER(SECTION_PLAY_FRAMES,{TRUE,FALSE,FALSE,FALSE}),MATCH(AB72,FILTER(SECTION_PLAY_FRAMES,{FALSE,TRUE,FALSE,FALSE}),0)))"),8.31)</f>
        <v>8.31</v>
      </c>
      <c r="AC73" s="111"/>
      <c r="AD73" s="110">
        <f ca="1">IFERROR(__xludf.DUMMYFUNCTION("IF(ISFORMULA(AD72),IF(ISFORMULA(AD80),IF(ISFORMULA(AD81),"""",INDEX(FILTER(SECTION_PLAY_FRAMES,{FALSE,FALSE,TRUE,FALSE}),MATCH(AD81,FILTER(SECTION_PLAY_FRAMES,{TRUE,FALSE,FALSE,FALSE}),0))),INDEX(FILTER(SECTION_PLAY_FRAMES,{FALSE,FALSE,TRUE,FALSE}),MATCH("&amp;"AD80,FILTER(SECTION_PLAY_FRAMES,{FALSE,TRUE,FALSE,FALSE}),0))),INDEX(FILTER(SECTION_PLAY_FRAMES,{TRUE,FALSE,FALSE,FALSE}),MATCH(AD72,FILTER(SECTION_PLAY_FRAMES,{FALSE,TRUE,FALSE,FALSE}),0)))"),8.2)</f>
        <v>8.1999999999999993</v>
      </c>
      <c r="AE73" s="111"/>
      <c r="AF73" s="112">
        <f ca="1">IFERROR(__xludf.DUMMYFUNCTION("IF(ISFORMULA(AF72),IF(ISFORMULA(AF76),IF(ISFORMULA(AF77),"""",INDEX(FILTER(SECTION_PLAY_FRAMES,{FALSE,FALSE,TRUE,FALSE}),MATCH(AF77,FILTER(SECTION_PLAY_FRAMES,{TRUE,FALSE,FALSE,FALSE}),0))),INDEX(FILTER(SECTION_PLAY_FRAMES,{FALSE,FALSE,TRUE,FALSE}),MATCH("&amp;"AF76,FILTER(SECTION_PLAY_FRAMES,{FALSE,TRUE,FALSE,FALSE}),0))),INDEX(FILTER(SECTION_PLAY_FRAMES,{TRUE,FALSE,FALSE,FALSE}),MATCH(AF72,FILTER(SECTION_PLAY_FRAMES,{FALSE,TRUE,FALSE,FALSE}),0)))"),8.2)</f>
        <v>8.1999999999999993</v>
      </c>
      <c r="AG73" s="111"/>
      <c r="AH73" s="113">
        <f ca="1">IFERROR(__xludf.DUMMYFUNCTION("IF(ISFORMULA(AH72),IF(ISFORMULA(AH70),IF(ISFORMULA(AH71),"""",INDEX(FILTER(SECTION_PLAY_FRAMES,{FALSE,FALSE,TRUE,FALSE}),MATCH(AH71,FILTER(SECTION_PLAY_FRAMES,{TRUE,FALSE,FALSE,FALSE}),0))),INDEX(FILTER(SECTION_PLAY_FRAMES,{FALSE,FALSE,TRUE,FALSE}),MATCH("&amp;"AH70,FILTER(SECTION_PLAY_FRAMES,{FALSE,TRUE,FALSE,FALSE}),0))),INDEX(FILTER(SECTION_PLAY_FRAMES,{TRUE,FALSE,FALSE,FALSE}),MATCH(AH72,FILTER(SECTION_PLAY_FRAMES,{FALSE,TRUE,FALSE,FALSE}),0)))"),8.1)</f>
        <v>8.1</v>
      </c>
      <c r="AI73" s="114"/>
    </row>
    <row r="74" spans="1:35" ht="17.399999999999999" x14ac:dyDescent="0.25">
      <c r="A74" s="100">
        <v>3</v>
      </c>
      <c r="B74" s="89" t="s">
        <v>134</v>
      </c>
      <c r="C74" s="91">
        <v>47</v>
      </c>
      <c r="D74" s="92" t="s">
        <v>133</v>
      </c>
      <c r="E74" s="93">
        <f ca="1">G75 + F74</f>
        <v>21.119999999999997</v>
      </c>
      <c r="F74" s="109"/>
      <c r="G74" s="45"/>
      <c r="H74" s="48" t="s">
        <v>555</v>
      </c>
      <c r="I74" s="49">
        <v>5</v>
      </c>
      <c r="J74" s="48" t="str">
        <f ca="1">IFERROR(__xludf.DUMMYFUNCTION("IF(ISFORMULA(J75),IF(ISFORMULA(J72),IF(ISFORMULA(J73),"""",INDEX(FILTER(SECTION_PLAY_FRAMES,{FALSE,FALSE,FALSE,TRUE}),MATCH(J73,FILTER(SECTION_PLAY_FRAMES,{TRUE,FALSE,FALSE,FALSE}),0))),INDEX(FILTER(SECTION_PLAY_FRAMES,{FALSE,FALSE,FALSE,TRUE}),MATCH(J72,"&amp;"FILTER(SECTION_PLAY_FRAMES,{FALSE,TRUE,FALSE,FALSE}),0))),VLOOKUP(J75,SECTION_PLAY_FRAMES,2,false))"),"1-3")</f>
        <v>1-3</v>
      </c>
      <c r="K74" s="49">
        <v>12</v>
      </c>
      <c r="L74" s="46" t="s">
        <v>556</v>
      </c>
      <c r="M74" s="47">
        <v>2</v>
      </c>
      <c r="N74" s="50" t="str">
        <f ca="1">IFERROR(__xludf.DUMMYFUNCTION("IF(ISFORMULA(N75),IF(ISFORMULA(N70),IF(ISFORMULA(N71),"""",INDEX(FILTER(SECTION_PLAY_FRAMES,{FALSE,FALSE,FALSE,TRUE}),MATCH(N71,FILTER(SECTION_PLAY_FRAMES,{TRUE,FALSE,FALSE,FALSE}),0))),INDEX(FILTER(SECTION_PLAY_FRAMES,{FALSE,FALSE,FALSE,TRUE}),MATCH(N70,"&amp;"FILTER(SECTION_PLAY_FRAMES,{FALSE,TRUE,FALSE,FALSE}),0))),VLOOKUP(N75,SECTION_PLAY_FRAMES,2,false))"),"3-2")</f>
        <v>3-2</v>
      </c>
      <c r="O74" s="52">
        <v>14</v>
      </c>
      <c r="P74" s="46" t="s">
        <v>551</v>
      </c>
      <c r="Q74" s="55">
        <v>4</v>
      </c>
      <c r="S74" s="100">
        <v>3</v>
      </c>
      <c r="T74" s="89" t="s">
        <v>595</v>
      </c>
      <c r="U74" s="91">
        <v>48</v>
      </c>
      <c r="V74" s="92" t="s">
        <v>140</v>
      </c>
      <c r="W74" s="93">
        <f ca="1">Y75 + X74</f>
        <v>19.04</v>
      </c>
      <c r="X74" s="109"/>
      <c r="Y74" s="45"/>
      <c r="Z74" s="48" t="s">
        <v>545</v>
      </c>
      <c r="AA74" s="49">
        <v>12</v>
      </c>
      <c r="AB74" s="48" t="str">
        <f ca="1">IFERROR(__xludf.DUMMYFUNCTION("IF(ISFORMULA(AB75),IF(ISFORMULA(AB72),IF(ISFORMULA(AB73),"""",INDEX(FILTER(SECTION_PLAY_FRAMES,{FALSE,FALSE,FALSE,TRUE}),MATCH(AB73,FILTER(SECTION_PLAY_FRAMES,{TRUE,FALSE,FALSE,FALSE}),0))),INDEX(FILTER(SECTION_PLAY_FRAMES,{FALSE,FALSE,FALSE,TRUE}),MATCH("&amp;"AB72,FILTER(SECTION_PLAY_FRAMES,{FALSE,TRUE,FALSE,FALSE}),0))),VLOOKUP(AB75,SECTION_PLAY_FRAMES,2,false))"),"0-3")</f>
        <v>0-3</v>
      </c>
      <c r="AC74" s="49">
        <v>9</v>
      </c>
      <c r="AD74" s="46" t="s">
        <v>551</v>
      </c>
      <c r="AE74" s="47">
        <v>18</v>
      </c>
      <c r="AF74" s="50" t="str">
        <f ca="1">IFERROR(__xludf.DUMMYFUNCTION("IF(ISFORMULA(AF75),IF(ISFORMULA(AF70),IF(ISFORMULA(AF71),"""",INDEX(FILTER(SECTION_PLAY_FRAMES,{FALSE,FALSE,FALSE,TRUE}),MATCH(AF71,FILTER(SECTION_PLAY_FRAMES,{TRUE,FALSE,FALSE,FALSE}),0))),INDEX(FILTER(SECTION_PLAY_FRAMES,{FALSE,FALSE,FALSE,TRUE}),MATCH("&amp;"AF70,FILTER(SECTION_PLAY_FRAMES,{FALSE,TRUE,FALSE,FALSE}),0))),VLOOKUP(AF75,SECTION_PLAY_FRAMES,2,false))"),"1-3")</f>
        <v>1-3</v>
      </c>
      <c r="AG74" s="52">
        <v>11</v>
      </c>
      <c r="AH74" s="46" t="s">
        <v>545</v>
      </c>
      <c r="AI74" s="55">
        <v>19</v>
      </c>
    </row>
    <row r="75" spans="1:35" ht="17.399999999999999" x14ac:dyDescent="0.3">
      <c r="A75" s="103"/>
      <c r="B75" s="99"/>
      <c r="C75" s="99"/>
      <c r="D75" s="99"/>
      <c r="E75" s="99"/>
      <c r="F75" s="99"/>
      <c r="G75" s="45">
        <f ca="1">SUM(H75:Q75)</f>
        <v>21.119999999999997</v>
      </c>
      <c r="H75" s="110">
        <f ca="1">IFERROR(__xludf.DUMMYFUNCTION("IF(ISFORMULA(H74),IF(ISFORMULA(H76),IF(ISFORMULA(H77),"""",INDEX(FILTER(SECTION_PLAY_FRAMES,{FALSE,FALSE,TRUE,FALSE}),MATCH(H77,FILTER(SECTION_PLAY_FRAMES,{TRUE,FALSE,FALSE,FALSE}),0))),INDEX(FILTER(SECTION_PLAY_FRAMES,{FALSE,FALSE,TRUE,FALSE}),MATCH(H76,"&amp;"FILTER(SECTION_PLAY_FRAMES,{FALSE,TRUE,FALSE,FALSE}),0))),INDEX(FILTER(SECTION_PLAY_FRAMES,{TRUE,FALSE,FALSE,FALSE}),MATCH(H74,FILTER(SECTION_PLAY_FRAMES,{FALSE,TRUE,FALSE,FALSE}),0)))"),8.1)</f>
        <v>8.1</v>
      </c>
      <c r="I75" s="111"/>
      <c r="J75" s="110">
        <f ca="1">IFERROR(__xludf.DUMMYFUNCTION("IF(ISFORMULA(J74),IF(ISFORMULA(J72),IF(ISFORMULA(J73),"""",INDEX(FILTER(SECTION_PLAY_FRAMES,{FALSE,FALSE,TRUE,FALSE}),MATCH(J73,FILTER(SECTION_PLAY_FRAMES,{TRUE,FALSE,FALSE,FALSE}),0))),INDEX(FILTER(SECTION_PLAY_FRAMES,{FALSE,FALSE,TRUE,FALSE}),MATCH(J72,"&amp;"FILTER(SECTION_PLAY_FRAMES,{FALSE,TRUE,FALSE,FALSE}),0))),INDEX(FILTER(SECTION_PLAY_FRAMES,{TRUE,FALSE,FALSE,FALSE}),MATCH(J74,FILTER(SECTION_PLAY_FRAMES,{FALSE,TRUE,FALSE,FALSE}),0)))"),1.21)</f>
        <v>1.21</v>
      </c>
      <c r="K75" s="111"/>
      <c r="L75" s="112">
        <f ca="1">IFERROR(__xludf.DUMMYFUNCTION("IF(ISFORMULA(L74),IF(ISFORMULA(L78),IF(ISFORMULA(L79),"""",INDEX(FILTER(SECTION_PLAY_FRAMES,{FALSE,FALSE,TRUE,FALSE}),MATCH(L79,FILTER(SECTION_PLAY_FRAMES,{TRUE,FALSE,FALSE,FALSE}),0))),INDEX(FILTER(SECTION_PLAY_FRAMES,{FALSE,FALSE,TRUE,FALSE}),MATCH(L78,"&amp;"FILTER(SECTION_PLAY_FRAMES,{FALSE,TRUE,FALSE,FALSE}),0))),INDEX(FILTER(SECTION_PLAY_FRAMES,{TRUE,FALSE,FALSE,FALSE}),MATCH(L74,FILTER(SECTION_PLAY_FRAMES,{FALSE,TRUE,FALSE,FALSE}),0)))"),2.5)</f>
        <v>2.5</v>
      </c>
      <c r="M75" s="111"/>
      <c r="N75" s="113">
        <f ca="1">IFERROR(__xludf.DUMMYFUNCTION("IF(ISFORMULA(N74),IF(ISFORMULA(N70),IF(ISFORMULA(N71),"""",INDEX(FILTER(SECTION_PLAY_FRAMES,{FALSE,FALSE,TRUE,FALSE}),MATCH(N71,FILTER(SECTION_PLAY_FRAMES,{TRUE,FALSE,FALSE,FALSE}),0))),INDEX(FILTER(SECTION_PLAY_FRAMES,{FALSE,FALSE,TRUE,FALSE}),MATCH(N70,"&amp;"FILTER(SECTION_PLAY_FRAMES,{FALSE,TRUE,FALSE,FALSE}),0))),INDEX(FILTER(SECTION_PLAY_FRAMES,{TRUE,FALSE,FALSE,FALSE}),MATCH(N74,FILTER(SECTION_PLAY_FRAMES,{FALSE,TRUE,FALSE,FALSE}),0)))"),8.1)</f>
        <v>8.1</v>
      </c>
      <c r="O75" s="111"/>
      <c r="P75" s="112">
        <f ca="1">IFERROR(__xludf.DUMMYFUNCTION("IF(ISFORMULA(P74),IF(ISFORMULA(P80),IF(ISFORMULA(P81),"""",INDEX(FILTER(SECTION_PLAY_FRAMES,{FALSE,FALSE,TRUE,FALSE}),MATCH(P81,FILTER(SECTION_PLAY_FRAMES,{TRUE,FALSE,FALSE,FALSE}),0))),INDEX(FILTER(SECTION_PLAY_FRAMES,{FALSE,FALSE,TRUE,FALSE}),MATCH(P80,"&amp;"FILTER(SECTION_PLAY_FRAMES,{FALSE,TRUE,FALSE,FALSE}),0))),INDEX(FILTER(SECTION_PLAY_FRAMES,{TRUE,FALSE,FALSE,FALSE}),MATCH(P74,FILTER(SECTION_PLAY_FRAMES,{FALSE,TRUE,FALSE,FALSE}),0)))"),1.21)</f>
        <v>1.21</v>
      </c>
      <c r="Q75" s="114"/>
      <c r="S75" s="103"/>
      <c r="T75" s="99"/>
      <c r="U75" s="99"/>
      <c r="V75" s="99"/>
      <c r="W75" s="99"/>
      <c r="X75" s="99"/>
      <c r="Y75" s="45">
        <f ca="1">SUM(Z75:AI75)</f>
        <v>19.04</v>
      </c>
      <c r="Z75" s="110">
        <f ca="1">IFERROR(__xludf.DUMMYFUNCTION("IF(ISFORMULA(Z74),IF(ISFORMULA(Z76),IF(ISFORMULA(Z77),"""",INDEX(FILTER(SECTION_PLAY_FRAMES,{FALSE,FALSE,TRUE,FALSE}),MATCH(Z77,FILTER(SECTION_PLAY_FRAMES,{TRUE,FALSE,FALSE,FALSE}),0))),INDEX(FILTER(SECTION_PLAY_FRAMES,{FALSE,FALSE,TRUE,FALSE}),MATCH(Z76,"&amp;"FILTER(SECTION_PLAY_FRAMES,{FALSE,TRUE,FALSE,FALSE}),0))),INDEX(FILTER(SECTION_PLAY_FRAMES,{TRUE,FALSE,FALSE,FALSE}),MATCH(Z74,FILTER(SECTION_PLAY_FRAMES,{FALSE,TRUE,FALSE,FALSE}),0)))"),8.31)</f>
        <v>8.31</v>
      </c>
      <c r="AA75" s="111"/>
      <c r="AB75" s="110">
        <f ca="1">IFERROR(__xludf.DUMMYFUNCTION("IF(ISFORMULA(AB74),IF(ISFORMULA(AB72),IF(ISFORMULA(AB73),"""",INDEX(FILTER(SECTION_PLAY_FRAMES,{FALSE,FALSE,TRUE,FALSE}),MATCH(AB73,FILTER(SECTION_PLAY_FRAMES,{TRUE,FALSE,FALSE,FALSE}),0))),INDEX(FILTER(SECTION_PLAY_FRAMES,{FALSE,FALSE,TRUE,FALSE}),MATCH("&amp;"AB72,FILTER(SECTION_PLAY_FRAMES,{FALSE,TRUE,FALSE,FALSE}),0))),INDEX(FILTER(SECTION_PLAY_FRAMES,{TRUE,FALSE,FALSE,FALSE}),MATCH(AB74,FILTER(SECTION_PLAY_FRAMES,{FALSE,TRUE,FALSE,FALSE}),0)))"),0)</f>
        <v>0</v>
      </c>
      <c r="AC75" s="111"/>
      <c r="AD75" s="112">
        <f ca="1">IFERROR(__xludf.DUMMYFUNCTION("IF(ISFORMULA(AD74),IF(ISFORMULA(AD78),IF(ISFORMULA(AD79),"""",INDEX(FILTER(SECTION_PLAY_FRAMES,{FALSE,FALSE,TRUE,FALSE}),MATCH(AD79,FILTER(SECTION_PLAY_FRAMES,{TRUE,FALSE,FALSE,FALSE}),0))),INDEX(FILTER(SECTION_PLAY_FRAMES,{FALSE,FALSE,TRUE,FALSE}),MATCH("&amp;"AD78,FILTER(SECTION_PLAY_FRAMES,{FALSE,TRUE,FALSE,FALSE}),0))),INDEX(FILTER(SECTION_PLAY_FRAMES,{TRUE,FALSE,FALSE,FALSE}),MATCH(AD74,FILTER(SECTION_PLAY_FRAMES,{FALSE,TRUE,FALSE,FALSE}),0)))"),1.21)</f>
        <v>1.21</v>
      </c>
      <c r="AE75" s="111"/>
      <c r="AF75" s="113">
        <f ca="1">IFERROR(__xludf.DUMMYFUNCTION("IF(ISFORMULA(AF74),IF(ISFORMULA(AF70),IF(ISFORMULA(AF71),"""",INDEX(FILTER(SECTION_PLAY_FRAMES,{FALSE,FALSE,TRUE,FALSE}),MATCH(AF71,FILTER(SECTION_PLAY_FRAMES,{TRUE,FALSE,FALSE,FALSE}),0))),INDEX(FILTER(SECTION_PLAY_FRAMES,{FALSE,FALSE,TRUE,FALSE}),MATCH("&amp;"AF70,FILTER(SECTION_PLAY_FRAMES,{FALSE,TRUE,FALSE,FALSE}),0))),INDEX(FILTER(SECTION_PLAY_FRAMES,{TRUE,FALSE,FALSE,FALSE}),MATCH(AF74,FILTER(SECTION_PLAY_FRAMES,{FALSE,TRUE,FALSE,FALSE}),0)))"),1.21)</f>
        <v>1.21</v>
      </c>
      <c r="AG75" s="111"/>
      <c r="AH75" s="112">
        <f ca="1">IFERROR(__xludf.DUMMYFUNCTION("IF(ISFORMULA(AH74),IF(ISFORMULA(AH80),IF(ISFORMULA(AH81),"""",INDEX(FILTER(SECTION_PLAY_FRAMES,{FALSE,FALSE,TRUE,FALSE}),MATCH(AH81,FILTER(SECTION_PLAY_FRAMES,{TRUE,FALSE,FALSE,FALSE}),0))),INDEX(FILTER(SECTION_PLAY_FRAMES,{FALSE,FALSE,TRUE,FALSE}),MATCH("&amp;"AH80,FILTER(SECTION_PLAY_FRAMES,{FALSE,TRUE,FALSE,FALSE}),0))),INDEX(FILTER(SECTION_PLAY_FRAMES,{TRUE,FALSE,FALSE,FALSE}),MATCH(AH74,FILTER(SECTION_PLAY_FRAMES,{FALSE,TRUE,FALSE,FALSE}),0)))"),8.31)</f>
        <v>8.31</v>
      </c>
      <c r="AI75" s="114"/>
    </row>
    <row r="76" spans="1:35" ht="17.399999999999999" x14ac:dyDescent="0.25">
      <c r="A76" s="100">
        <v>4</v>
      </c>
      <c r="B76" s="89" t="s">
        <v>45</v>
      </c>
      <c r="C76" s="91">
        <v>60</v>
      </c>
      <c r="D76" s="92" t="s">
        <v>197</v>
      </c>
      <c r="E76" s="93">
        <f ca="1">G77 + F76</f>
        <v>16.809999999999999</v>
      </c>
      <c r="F76" s="109"/>
      <c r="G76" s="45"/>
      <c r="H76" s="48" t="str">
        <f ca="1">IFERROR(__xludf.DUMMYFUNCTION("IF(ISFORMULA(H77),IF(ISFORMULA(H74),IF(ISFORMULA(H75),"""",INDEX(FILTER(SECTION_PLAY_FRAMES,{FALSE,FALSE,FALSE,TRUE}),MATCH(H75,FILTER(SECTION_PLAY_FRAMES,{TRUE,FALSE,FALSE,FALSE}),0))),INDEX(FILTER(SECTION_PLAY_FRAMES,{FALSE,FALSE,FALSE,TRUE}),MATCH(H74,"&amp;"FILTER(SECTION_PLAY_FRAMES,{FALSE,TRUE,FALSE,FALSE}),0))),VLOOKUP(H77,SECTION_PLAY_FRAMES,2,false))"),"2-3")</f>
        <v>2-3</v>
      </c>
      <c r="I76" s="49">
        <v>5</v>
      </c>
      <c r="J76" s="46" t="s">
        <v>551</v>
      </c>
      <c r="K76" s="47">
        <v>10</v>
      </c>
      <c r="L76" s="50" t="str">
        <f ca="1">IFERROR(__xludf.DUMMYFUNCTION("IF(ISFORMULA(L77),IF(ISFORMULA(L70),IF(ISFORMULA(L71),"""",INDEX(FILTER(SECTION_PLAY_FRAMES,{FALSE,FALSE,FALSE,TRUE}),MATCH(L71,FILTER(SECTION_PLAY_FRAMES,{TRUE,FALSE,FALSE,FALSE}),0))),INDEX(FILTER(SECTION_PLAY_FRAMES,{FALSE,FALSE,FALSE,TRUE}),MATCH(L70,"&amp;"FILTER(SECTION_PLAY_FRAMES,{FALSE,TRUE,FALSE,FALSE}),0))),VLOOKUP(L77,SECTION_PLAY_FRAMES,2,false))"),"3-2")</f>
        <v>3-2</v>
      </c>
      <c r="M76" s="52">
        <v>4</v>
      </c>
      <c r="N76" s="46" t="str">
        <f ca="1">IFERROR(__xludf.DUMMYFUNCTION("IF(ISFORMULA(N77),IF(ISFORMULA(N72),IF(ISFORMULA(N73),"""",INDEX(FILTER(SECTION_PLAY_FRAMES,{FALSE,FALSE,FALSE,TRUE}),MATCH(N73,FILTER(SECTION_PLAY_FRAMES,{TRUE,FALSE,FALSE,FALSE}),0))),INDEX(FILTER(SECTION_PLAY_FRAMES,{FALSE,FALSE,FALSE,TRUE}),MATCH(N72,"&amp;"FILTER(SECTION_PLAY_FRAMES,{FALSE,TRUE,FALSE,FALSE}),0))),VLOOKUP(N77,SECTION_PLAY_FRAMES,2,false))"),"2-3")</f>
        <v>2-3</v>
      </c>
      <c r="O76" s="47">
        <v>10</v>
      </c>
      <c r="P76" s="48" t="s">
        <v>556</v>
      </c>
      <c r="Q76" s="53">
        <v>1</v>
      </c>
      <c r="S76" s="100">
        <v>4</v>
      </c>
      <c r="T76" s="89" t="s">
        <v>45</v>
      </c>
      <c r="U76" s="91">
        <v>59</v>
      </c>
      <c r="V76" s="92" t="s">
        <v>193</v>
      </c>
      <c r="W76" s="93">
        <f ca="1">Y77 + X76</f>
        <v>10.73</v>
      </c>
      <c r="X76" s="109"/>
      <c r="Y76" s="45"/>
      <c r="Z76" s="48" t="str">
        <f ca="1">IFERROR(__xludf.DUMMYFUNCTION("IF(ISFORMULA(Z77),IF(ISFORMULA(Z74),IF(ISFORMULA(Z75),"""",INDEX(FILTER(SECTION_PLAY_FRAMES,{FALSE,FALSE,FALSE,TRUE}),MATCH(Z75,FILTER(SECTION_PLAY_FRAMES,{TRUE,FALSE,FALSE,FALSE}),0))),INDEX(FILTER(SECTION_PLAY_FRAMES,{FALSE,FALSE,FALSE,TRUE}),MATCH(Z74,"&amp;"FILTER(SECTION_PLAY_FRAMES,{FALSE,TRUE,FALSE,FALSE}),0))),VLOOKUP(Z77,SECTION_PLAY_FRAMES,2,false))"),"0-3")</f>
        <v>0-3</v>
      </c>
      <c r="AA76" s="49">
        <v>12</v>
      </c>
      <c r="AB76" s="46" t="s">
        <v>545</v>
      </c>
      <c r="AC76" s="47">
        <v>1</v>
      </c>
      <c r="AD76" s="50" t="str">
        <f ca="1">IFERROR(__xludf.DUMMYFUNCTION("IF(ISFORMULA(AD77),IF(ISFORMULA(AD70),IF(ISFORMULA(AD71),"""",INDEX(FILTER(SECTION_PLAY_FRAMES,{FALSE,FALSE,FALSE,TRUE}),MATCH(AD71,FILTER(SECTION_PLAY_FRAMES,{TRUE,FALSE,FALSE,FALSE}),0))),INDEX(FILTER(SECTION_PLAY_FRAMES,{FALSE,FALSE,FALSE,TRUE}),MATCH("&amp;"AD70,FILTER(SECTION_PLAY_FRAMES,{FALSE,TRUE,FALSE,FALSE}),0))),VLOOKUP(AD77,SECTION_PLAY_FRAMES,2,false))"),"1-3")</f>
        <v>1-3</v>
      </c>
      <c r="AE76" s="52">
        <v>20</v>
      </c>
      <c r="AF76" s="46" t="str">
        <f ca="1">IFERROR(__xludf.DUMMYFUNCTION("IF(ISFORMULA(AF77),IF(ISFORMULA(AF72),IF(ISFORMULA(AF73),"""",INDEX(FILTER(SECTION_PLAY_FRAMES,{FALSE,FALSE,FALSE,TRUE}),MATCH(AF73,FILTER(SECTION_PLAY_FRAMES,{TRUE,FALSE,FALSE,FALSE}),0))),INDEX(FILTER(SECTION_PLAY_FRAMES,{FALSE,FALSE,FALSE,TRUE}),MATCH("&amp;"AF72,FILTER(SECTION_PLAY_FRAMES,{FALSE,TRUE,FALSE,FALSE}),0))),VLOOKUP(AF77,SECTION_PLAY_FRAMES,2,false))"),"1-3")</f>
        <v>1-3</v>
      </c>
      <c r="AG76" s="47">
        <v>9</v>
      </c>
      <c r="AH76" s="48" t="s">
        <v>546</v>
      </c>
      <c r="AI76" s="53">
        <v>3</v>
      </c>
    </row>
    <row r="77" spans="1:35" ht="17.399999999999999" x14ac:dyDescent="0.3">
      <c r="A77" s="103"/>
      <c r="B77" s="99"/>
      <c r="C77" s="99"/>
      <c r="D77" s="99"/>
      <c r="E77" s="99"/>
      <c r="F77" s="99"/>
      <c r="G77" s="45">
        <f ca="1">SUM(H77:Q77)</f>
        <v>16.809999999999999</v>
      </c>
      <c r="H77" s="110">
        <f ca="1">IFERROR(__xludf.DUMMYFUNCTION("IF(ISFORMULA(H76),IF(ISFORMULA(H74),IF(ISFORMULA(H75),"""",INDEX(FILTER(SECTION_PLAY_FRAMES,{FALSE,FALSE,TRUE,FALSE}),MATCH(H75,FILTER(SECTION_PLAY_FRAMES,{TRUE,FALSE,FALSE,FALSE}),0))),INDEX(FILTER(SECTION_PLAY_FRAMES,{FALSE,FALSE,TRUE,FALSE}),MATCH(H74,"&amp;"FILTER(SECTION_PLAY_FRAMES,{FALSE,TRUE,FALSE,FALSE}),0))),INDEX(FILTER(SECTION_PLAY_FRAMES,{TRUE,FALSE,FALSE,FALSE}),MATCH(H76,FILTER(SECTION_PLAY_FRAMES,{FALSE,TRUE,FALSE,FALSE}),0)))"),2.5)</f>
        <v>2.5</v>
      </c>
      <c r="I77" s="111"/>
      <c r="J77" s="112">
        <f ca="1">IFERROR(__xludf.DUMMYFUNCTION("IF(ISFORMULA(J76),IF(ISFORMULA(J80),IF(ISFORMULA(J81),"""",INDEX(FILTER(SECTION_PLAY_FRAMES,{FALSE,FALSE,TRUE,FALSE}),MATCH(J81,FILTER(SECTION_PLAY_FRAMES,{TRUE,FALSE,FALSE,FALSE}),0))),INDEX(FILTER(SECTION_PLAY_FRAMES,{FALSE,FALSE,TRUE,FALSE}),MATCH(J80,"&amp;"FILTER(SECTION_PLAY_FRAMES,{FALSE,TRUE,FALSE,FALSE}),0))),INDEX(FILTER(SECTION_PLAY_FRAMES,{TRUE,FALSE,FALSE,FALSE}),MATCH(J76,FILTER(SECTION_PLAY_FRAMES,{FALSE,TRUE,FALSE,FALSE}),0)))"),1.21)</f>
        <v>1.21</v>
      </c>
      <c r="K77" s="111"/>
      <c r="L77" s="113">
        <f ca="1">IFERROR(__xludf.DUMMYFUNCTION("IF(ISFORMULA(L76),IF(ISFORMULA(L70),IF(ISFORMULA(L71),"""",INDEX(FILTER(SECTION_PLAY_FRAMES,{FALSE,FALSE,TRUE,FALSE}),MATCH(L71,FILTER(SECTION_PLAY_FRAMES,{TRUE,FALSE,FALSE,FALSE}),0))),INDEX(FILTER(SECTION_PLAY_FRAMES,{FALSE,FALSE,TRUE,FALSE}),MATCH(L70,"&amp;"FILTER(SECTION_PLAY_FRAMES,{FALSE,TRUE,FALSE,FALSE}),0))),INDEX(FILTER(SECTION_PLAY_FRAMES,{TRUE,FALSE,FALSE,FALSE}),MATCH(L76,FILTER(SECTION_PLAY_FRAMES,{FALSE,TRUE,FALSE,FALSE}),0)))"),8.1)</f>
        <v>8.1</v>
      </c>
      <c r="M77" s="111"/>
      <c r="N77" s="112">
        <f ca="1">IFERROR(__xludf.DUMMYFUNCTION("IF(ISFORMULA(N76),IF(ISFORMULA(N72),IF(ISFORMULA(N73),"""",INDEX(FILTER(SECTION_PLAY_FRAMES,{FALSE,FALSE,TRUE,FALSE}),MATCH(N73,FILTER(SECTION_PLAY_FRAMES,{TRUE,FALSE,FALSE,FALSE}),0))),INDEX(FILTER(SECTION_PLAY_FRAMES,{FALSE,FALSE,TRUE,FALSE}),MATCH(N72,"&amp;"FILTER(SECTION_PLAY_FRAMES,{FALSE,TRUE,FALSE,FALSE}),0))),INDEX(FILTER(SECTION_PLAY_FRAMES,{TRUE,FALSE,FALSE,FALSE}),MATCH(N76,FILTER(SECTION_PLAY_FRAMES,{FALSE,TRUE,FALSE,FALSE}),0)))"),2.5)</f>
        <v>2.5</v>
      </c>
      <c r="O77" s="111"/>
      <c r="P77" s="110">
        <f ca="1">IFERROR(__xludf.DUMMYFUNCTION("IF(ISFORMULA(P76),IF(ISFORMULA(P78),IF(ISFORMULA(P79),"""",INDEX(FILTER(SECTION_PLAY_FRAMES,{FALSE,FALSE,TRUE,FALSE}),MATCH(P79,FILTER(SECTION_PLAY_FRAMES,{TRUE,FALSE,FALSE,FALSE}),0))),INDEX(FILTER(SECTION_PLAY_FRAMES,{FALSE,FALSE,TRUE,FALSE}),MATCH(P78,"&amp;"FILTER(SECTION_PLAY_FRAMES,{FALSE,TRUE,FALSE,FALSE}),0))),INDEX(FILTER(SECTION_PLAY_FRAMES,{TRUE,FALSE,FALSE,FALSE}),MATCH(P76,FILTER(SECTION_PLAY_FRAMES,{FALSE,TRUE,FALSE,FALSE}),0)))"),2.5)</f>
        <v>2.5</v>
      </c>
      <c r="Q77" s="114"/>
      <c r="S77" s="103"/>
      <c r="T77" s="99"/>
      <c r="U77" s="99"/>
      <c r="V77" s="99"/>
      <c r="W77" s="99"/>
      <c r="X77" s="99"/>
      <c r="Y77" s="45">
        <f ca="1">SUM(Z77:AI77)</f>
        <v>10.73</v>
      </c>
      <c r="Z77" s="110">
        <f ca="1">IFERROR(__xludf.DUMMYFUNCTION("IF(ISFORMULA(Z76),IF(ISFORMULA(Z74),IF(ISFORMULA(Z75),"""",INDEX(FILTER(SECTION_PLAY_FRAMES,{FALSE,FALSE,TRUE,FALSE}),MATCH(Z75,FILTER(SECTION_PLAY_FRAMES,{TRUE,FALSE,FALSE,FALSE}),0))),INDEX(FILTER(SECTION_PLAY_FRAMES,{FALSE,FALSE,TRUE,FALSE}),MATCH(Z74,"&amp;"FILTER(SECTION_PLAY_FRAMES,{FALSE,TRUE,FALSE,FALSE}),0))),INDEX(FILTER(SECTION_PLAY_FRAMES,{TRUE,FALSE,FALSE,FALSE}),MATCH(Z76,FILTER(SECTION_PLAY_FRAMES,{FALSE,TRUE,FALSE,FALSE}),0)))"),0)</f>
        <v>0</v>
      </c>
      <c r="AA77" s="111"/>
      <c r="AB77" s="112">
        <f ca="1">IFERROR(__xludf.DUMMYFUNCTION("IF(ISFORMULA(AB76),IF(ISFORMULA(AB80),IF(ISFORMULA(AB81),"""",INDEX(FILTER(SECTION_PLAY_FRAMES,{FALSE,FALSE,TRUE,FALSE}),MATCH(AB81,FILTER(SECTION_PLAY_FRAMES,{TRUE,FALSE,FALSE,FALSE}),0))),INDEX(FILTER(SECTION_PLAY_FRAMES,{FALSE,FALSE,TRUE,FALSE}),MATCH("&amp;"AB80,FILTER(SECTION_PLAY_FRAMES,{FALSE,TRUE,FALSE,FALSE}),0))),INDEX(FILTER(SECTION_PLAY_FRAMES,{TRUE,FALSE,FALSE,FALSE}),MATCH(AB76,FILTER(SECTION_PLAY_FRAMES,{FALSE,TRUE,FALSE,FALSE}),0)))"),8.31)</f>
        <v>8.31</v>
      </c>
      <c r="AC77" s="111"/>
      <c r="AD77" s="113">
        <f ca="1">IFERROR(__xludf.DUMMYFUNCTION("IF(ISFORMULA(AD76),IF(ISFORMULA(AD70),IF(ISFORMULA(AD71),"""",INDEX(FILTER(SECTION_PLAY_FRAMES,{FALSE,FALSE,TRUE,FALSE}),MATCH(AD71,FILTER(SECTION_PLAY_FRAMES,{TRUE,FALSE,FALSE,FALSE}),0))),INDEX(FILTER(SECTION_PLAY_FRAMES,{FALSE,FALSE,TRUE,FALSE}),MATCH("&amp;"AD70,FILTER(SECTION_PLAY_FRAMES,{FALSE,TRUE,FALSE,FALSE}),0))),INDEX(FILTER(SECTION_PLAY_FRAMES,{TRUE,FALSE,FALSE,FALSE}),MATCH(AD76,FILTER(SECTION_PLAY_FRAMES,{FALSE,TRUE,FALSE,FALSE}),0)))"),1.21)</f>
        <v>1.21</v>
      </c>
      <c r="AE77" s="111"/>
      <c r="AF77" s="112">
        <f ca="1">IFERROR(__xludf.DUMMYFUNCTION("IF(ISFORMULA(AF76),IF(ISFORMULA(AF72),IF(ISFORMULA(AF73),"""",INDEX(FILTER(SECTION_PLAY_FRAMES,{FALSE,FALSE,TRUE,FALSE}),MATCH(AF73,FILTER(SECTION_PLAY_FRAMES,{TRUE,FALSE,FALSE,FALSE}),0))),INDEX(FILTER(SECTION_PLAY_FRAMES,{FALSE,FALSE,TRUE,FALSE}),MATCH("&amp;"AF72,FILTER(SECTION_PLAY_FRAMES,{FALSE,TRUE,FALSE,FALSE}),0))),INDEX(FILTER(SECTION_PLAY_FRAMES,{TRUE,FALSE,FALSE,FALSE}),MATCH(AF76,FILTER(SECTION_PLAY_FRAMES,{FALSE,TRUE,FALSE,FALSE}),0)))"),1.21)</f>
        <v>1.21</v>
      </c>
      <c r="AG77" s="111"/>
      <c r="AH77" s="110">
        <f ca="1">IFERROR(__xludf.DUMMYFUNCTION("IF(ISFORMULA(AH76),IF(ISFORMULA(AH78),IF(ISFORMULA(AH79),"""",INDEX(FILTER(SECTION_PLAY_FRAMES,{FALSE,FALSE,TRUE,FALSE}),MATCH(AH79,FILTER(SECTION_PLAY_FRAMES,{TRUE,FALSE,FALSE,FALSE}),0))),INDEX(FILTER(SECTION_PLAY_FRAMES,{FALSE,FALSE,TRUE,FALSE}),MATCH("&amp;"AH78,FILTER(SECTION_PLAY_FRAMES,{FALSE,TRUE,FALSE,FALSE}),0))),INDEX(FILTER(SECTION_PLAY_FRAMES,{TRUE,FALSE,FALSE,FALSE}),MATCH(AH76,FILTER(SECTION_PLAY_FRAMES,{FALSE,TRUE,FALSE,FALSE}),0)))"),0)</f>
        <v>0</v>
      </c>
      <c r="AI77" s="114"/>
    </row>
    <row r="78" spans="1:35" ht="17.399999999999999" x14ac:dyDescent="0.25">
      <c r="A78" s="100">
        <v>5</v>
      </c>
      <c r="B78" s="89" t="s">
        <v>48</v>
      </c>
      <c r="C78" s="91">
        <v>83</v>
      </c>
      <c r="D78" s="92" t="s">
        <v>130</v>
      </c>
      <c r="E78" s="93">
        <f ca="1">G79 + F78</f>
        <v>40.709999999999994</v>
      </c>
      <c r="F78" s="109">
        <v>7</v>
      </c>
      <c r="G78" s="45"/>
      <c r="H78" s="46" t="str">
        <f ca="1">IFERROR(__xludf.DUMMYFUNCTION("IF(ISFORMULA(H79),IF(ISFORMULA(H72),IF(ISFORMULA(H73),"""",INDEX(FILTER(SECTION_PLAY_FRAMES,{FALSE,FALSE,FALSE,TRUE}),MATCH(H73,FILTER(SECTION_PLAY_FRAMES,{TRUE,FALSE,FALSE,FALSE}),0))),INDEX(FILTER(SECTION_PLAY_FRAMES,{FALSE,FALSE,FALSE,TRUE}),MATCH(H72,"&amp;"FILTER(SECTION_PLAY_FRAMES,{FALSE,TRUE,FALSE,FALSE}),0))),VLOOKUP(H79,SECTION_PLAY_FRAMES,2,false))"),"1-3")</f>
        <v>1-3</v>
      </c>
      <c r="I78" s="47">
        <v>19</v>
      </c>
      <c r="J78" s="50" t="str">
        <f ca="1">IFERROR(__xludf.DUMMYFUNCTION("IF(ISFORMULA(J79),IF(ISFORMULA(J70),IF(ISFORMULA(J71),"""",INDEX(FILTER(SECTION_PLAY_FRAMES,{FALSE,FALSE,FALSE,TRUE}),MATCH(J71,FILTER(SECTION_PLAY_FRAMES,{TRUE,FALSE,FALSE,FALSE}),0))),INDEX(FILTER(SECTION_PLAY_FRAMES,{FALSE,FALSE,FALSE,TRUE}),MATCH(J70,"&amp;"FILTER(SECTION_PLAY_FRAMES,{FALSE,TRUE,FALSE,FALSE}),0))),VLOOKUP(J79,SECTION_PLAY_FRAMES,2,false))"),"3-2")</f>
        <v>3-2</v>
      </c>
      <c r="K78" s="52">
        <v>6</v>
      </c>
      <c r="L78" s="46" t="str">
        <f ca="1">IFERROR(__xludf.DUMMYFUNCTION("IF(ISFORMULA(L79),IF(ISFORMULA(L74),IF(ISFORMULA(L75),"""",INDEX(FILTER(SECTION_PLAY_FRAMES,{FALSE,FALSE,FALSE,TRUE}),MATCH(L75,FILTER(SECTION_PLAY_FRAMES,{TRUE,FALSE,FALSE,FALSE}),0))),INDEX(FILTER(SECTION_PLAY_FRAMES,{FALSE,FALSE,FALSE,TRUE}),MATCH(L74,"&amp;"FILTER(SECTION_PLAY_FRAMES,{FALSE,TRUE,FALSE,FALSE}),0))),VLOOKUP(L79,SECTION_PLAY_FRAMES,2,false))"),"3-2")</f>
        <v>3-2</v>
      </c>
      <c r="M78" s="47">
        <v>2</v>
      </c>
      <c r="N78" s="48" t="s">
        <v>550</v>
      </c>
      <c r="O78" s="49">
        <v>2</v>
      </c>
      <c r="P78" s="48" t="str">
        <f ca="1">IFERROR(__xludf.DUMMYFUNCTION("IF(ISFORMULA(P79),IF(ISFORMULA(P76),IF(ISFORMULA(P77),"""",INDEX(FILTER(SECTION_PLAY_FRAMES,{FALSE,FALSE,FALSE,TRUE}),MATCH(P77,FILTER(SECTION_PLAY_FRAMES,{TRUE,FALSE,FALSE,FALSE}),0))),INDEX(FILTER(SECTION_PLAY_FRAMES,{FALSE,FALSE,FALSE,TRUE}),MATCH(P76,"&amp;"FILTER(SECTION_PLAY_FRAMES,{FALSE,TRUE,FALSE,FALSE}),0))),VLOOKUP(P79,SECTION_PLAY_FRAMES,2,false))"),"3-2")</f>
        <v>3-2</v>
      </c>
      <c r="Q78" s="53">
        <v>1</v>
      </c>
      <c r="S78" s="100">
        <v>5</v>
      </c>
      <c r="T78" s="89" t="s">
        <v>8</v>
      </c>
      <c r="U78" s="91">
        <v>84</v>
      </c>
      <c r="V78" s="92" t="s">
        <v>402</v>
      </c>
      <c r="W78" s="93">
        <f ca="1">Y79 + X78</f>
        <v>34.24</v>
      </c>
      <c r="X78" s="109">
        <v>7</v>
      </c>
      <c r="Y78" s="45"/>
      <c r="Z78" s="46" t="str">
        <f ca="1">IFERROR(__xludf.DUMMYFUNCTION("IF(ISFORMULA(Z79),IF(ISFORMULA(Z72),IF(ISFORMULA(Z73),"""",INDEX(FILTER(SECTION_PLAY_FRAMES,{FALSE,FALSE,FALSE,TRUE}),MATCH(Z73,FILTER(SECTION_PLAY_FRAMES,{TRUE,FALSE,FALSE,FALSE}),0))),INDEX(FILTER(SECTION_PLAY_FRAMES,{FALSE,FALSE,FALSE,TRUE}),MATCH(Z72,"&amp;"FILTER(SECTION_PLAY_FRAMES,{FALSE,TRUE,FALSE,FALSE}),0))),VLOOKUP(Z79,SECTION_PLAY_FRAMES,2,false))"),"1-3")</f>
        <v>1-3</v>
      </c>
      <c r="AA78" s="47">
        <v>13</v>
      </c>
      <c r="AB78" s="50" t="str">
        <f ca="1">IFERROR(__xludf.DUMMYFUNCTION("IF(ISFORMULA(AB79),IF(ISFORMULA(AB70),IF(ISFORMULA(AB71),"""",INDEX(FILTER(SECTION_PLAY_FRAMES,{FALSE,FALSE,FALSE,TRUE}),MATCH(AB71,FILTER(SECTION_PLAY_FRAMES,{TRUE,FALSE,FALSE,FALSE}),0))),INDEX(FILTER(SECTION_PLAY_FRAMES,{FALSE,FALSE,FALSE,TRUE}),MATCH("&amp;"AB70,FILTER(SECTION_PLAY_FRAMES,{FALSE,TRUE,FALSE,FALSE}),0))),VLOOKUP(AB79,SECTION_PLAY_FRAMES,2,false))"),"1-3")</f>
        <v>1-3</v>
      </c>
      <c r="AC78" s="52">
        <v>7</v>
      </c>
      <c r="AD78" s="46" t="str">
        <f ca="1">IFERROR(__xludf.DUMMYFUNCTION("IF(ISFORMULA(AD79),IF(ISFORMULA(AD74),IF(ISFORMULA(AD75),"""",INDEX(FILTER(SECTION_PLAY_FRAMES,{FALSE,FALSE,FALSE,TRUE}),MATCH(AD75,FILTER(SECTION_PLAY_FRAMES,{TRUE,FALSE,FALSE,FALSE}),0))),INDEX(FILTER(SECTION_PLAY_FRAMES,{FALSE,FALSE,FALSE,TRUE}),MATCH("&amp;"AD74,FILTER(SECTION_PLAY_FRAMES,{FALSE,TRUE,FALSE,FALSE}),0))),VLOOKUP(AD79,SECTION_PLAY_FRAMES,2,false))"),"3-1")</f>
        <v>3-1</v>
      </c>
      <c r="AE78" s="47">
        <v>18</v>
      </c>
      <c r="AF78" s="48" t="s">
        <v>545</v>
      </c>
      <c r="AG78" s="49">
        <v>18</v>
      </c>
      <c r="AH78" s="48" t="str">
        <f ca="1">IFERROR(__xludf.DUMMYFUNCTION("IF(ISFORMULA(AH79),IF(ISFORMULA(AH76),IF(ISFORMULA(AH77),"""",INDEX(FILTER(SECTION_PLAY_FRAMES,{FALSE,FALSE,FALSE,TRUE}),MATCH(AH77,FILTER(SECTION_PLAY_FRAMES,{TRUE,FALSE,FALSE,FALSE}),0))),INDEX(FILTER(SECTION_PLAY_FRAMES,{FALSE,FALSE,FALSE,TRUE}),MATCH("&amp;"AH76,FILTER(SECTION_PLAY_FRAMES,{FALSE,TRUE,FALSE,FALSE}),0))),VLOOKUP(AH79,SECTION_PLAY_FRAMES,2,false))"),"3-0")</f>
        <v>3-0</v>
      </c>
      <c r="AI78" s="53">
        <v>3</v>
      </c>
    </row>
    <row r="79" spans="1:35" ht="17.399999999999999" x14ac:dyDescent="0.3">
      <c r="A79" s="103"/>
      <c r="B79" s="99"/>
      <c r="C79" s="99"/>
      <c r="D79" s="99"/>
      <c r="E79" s="99"/>
      <c r="F79" s="99"/>
      <c r="G79" s="45">
        <f ca="1">SUM(H79:Q79)</f>
        <v>33.709999999999994</v>
      </c>
      <c r="H79" s="112">
        <f ca="1">IFERROR(__xludf.DUMMYFUNCTION("IF(ISFORMULA(H78),IF(ISFORMULA(H72),IF(ISFORMULA(H73),"""",INDEX(FILTER(SECTION_PLAY_FRAMES,{FALSE,FALSE,TRUE,FALSE}),MATCH(H73,FILTER(SECTION_PLAY_FRAMES,{TRUE,FALSE,FALSE,FALSE}),0))),INDEX(FILTER(SECTION_PLAY_FRAMES,{FALSE,FALSE,TRUE,FALSE}),MATCH(H72,"&amp;"FILTER(SECTION_PLAY_FRAMES,{FALSE,TRUE,FALSE,FALSE}),0))),INDEX(FILTER(SECTION_PLAY_FRAMES,{TRUE,FALSE,FALSE,FALSE}),MATCH(H78,FILTER(SECTION_PLAY_FRAMES,{FALSE,TRUE,FALSE,FALSE}),0)))"),1.21)</f>
        <v>1.21</v>
      </c>
      <c r="I79" s="111"/>
      <c r="J79" s="113">
        <f ca="1">IFERROR(__xludf.DUMMYFUNCTION("IF(ISFORMULA(J78),IF(ISFORMULA(J70),IF(ISFORMULA(J71),"""",INDEX(FILTER(SECTION_PLAY_FRAMES,{FALSE,FALSE,TRUE,FALSE}),MATCH(J71,FILTER(SECTION_PLAY_FRAMES,{TRUE,FALSE,FALSE,FALSE}),0))),INDEX(FILTER(SECTION_PLAY_FRAMES,{FALSE,FALSE,TRUE,FALSE}),MATCH(J70,"&amp;"FILTER(SECTION_PLAY_FRAMES,{FALSE,TRUE,FALSE,FALSE}),0))),INDEX(FILTER(SECTION_PLAY_FRAMES,{TRUE,FALSE,FALSE,FALSE}),MATCH(J78,FILTER(SECTION_PLAY_FRAMES,{FALSE,TRUE,FALSE,FALSE}),0)))"),8.1)</f>
        <v>8.1</v>
      </c>
      <c r="K79" s="111"/>
      <c r="L79" s="112">
        <f ca="1">IFERROR(__xludf.DUMMYFUNCTION("IF(ISFORMULA(L78),IF(ISFORMULA(L74),IF(ISFORMULA(L75),"""",INDEX(FILTER(SECTION_PLAY_FRAMES,{FALSE,FALSE,TRUE,FALSE}),MATCH(L75,FILTER(SECTION_PLAY_FRAMES,{TRUE,FALSE,FALSE,FALSE}),0))),INDEX(FILTER(SECTION_PLAY_FRAMES,{FALSE,FALSE,TRUE,FALSE}),MATCH(L74,"&amp;"FILTER(SECTION_PLAY_FRAMES,{FALSE,TRUE,FALSE,FALSE}),0))),INDEX(FILTER(SECTION_PLAY_FRAMES,{TRUE,FALSE,FALSE,FALSE}),MATCH(L78,FILTER(SECTION_PLAY_FRAMES,{FALSE,TRUE,FALSE,FALSE}),0)))"),8.1)</f>
        <v>8.1</v>
      </c>
      <c r="M79" s="111"/>
      <c r="N79" s="110">
        <f ca="1">IFERROR(__xludf.DUMMYFUNCTION("IF(ISFORMULA(N78),IF(ISFORMULA(N80),IF(ISFORMULA(N81),"""",INDEX(FILTER(SECTION_PLAY_FRAMES,{FALSE,FALSE,TRUE,FALSE}),MATCH(N81,FILTER(SECTION_PLAY_FRAMES,{TRUE,FALSE,FALSE,FALSE}),0))),INDEX(FILTER(SECTION_PLAY_FRAMES,{FALSE,FALSE,TRUE,FALSE}),MATCH(N80,"&amp;"FILTER(SECTION_PLAY_FRAMES,{FALSE,TRUE,FALSE,FALSE}),0))),INDEX(FILTER(SECTION_PLAY_FRAMES,{TRUE,FALSE,FALSE,FALSE}),MATCH(N78,FILTER(SECTION_PLAY_FRAMES,{FALSE,TRUE,FALSE,FALSE}),0)))"),8.2)</f>
        <v>8.1999999999999993</v>
      </c>
      <c r="O79" s="111"/>
      <c r="P79" s="110">
        <f ca="1">IFERROR(__xludf.DUMMYFUNCTION("IF(ISFORMULA(P78),IF(ISFORMULA(P76),IF(ISFORMULA(P77),"""",INDEX(FILTER(SECTION_PLAY_FRAMES,{FALSE,FALSE,TRUE,FALSE}),MATCH(P77,FILTER(SECTION_PLAY_FRAMES,{TRUE,FALSE,FALSE,FALSE}),0))),INDEX(FILTER(SECTION_PLAY_FRAMES,{FALSE,FALSE,TRUE,FALSE}),MATCH(P76,"&amp;"FILTER(SECTION_PLAY_FRAMES,{FALSE,TRUE,FALSE,FALSE}),0))),INDEX(FILTER(SECTION_PLAY_FRAMES,{TRUE,FALSE,FALSE,FALSE}),MATCH(P78,FILTER(SECTION_PLAY_FRAMES,{FALSE,TRUE,FALSE,FALSE}),0)))"),8.1)</f>
        <v>8.1</v>
      </c>
      <c r="Q79" s="114"/>
      <c r="S79" s="103"/>
      <c r="T79" s="99"/>
      <c r="U79" s="99"/>
      <c r="V79" s="99"/>
      <c r="W79" s="99"/>
      <c r="X79" s="99"/>
      <c r="Y79" s="45">
        <f ca="1">SUM(Z79:AI79)</f>
        <v>27.240000000000002</v>
      </c>
      <c r="Z79" s="112">
        <f ca="1">IFERROR(__xludf.DUMMYFUNCTION("IF(ISFORMULA(Z78),IF(ISFORMULA(Z72),IF(ISFORMULA(Z73),"""",INDEX(FILTER(SECTION_PLAY_FRAMES,{FALSE,FALSE,TRUE,FALSE}),MATCH(Z73,FILTER(SECTION_PLAY_FRAMES,{TRUE,FALSE,FALSE,FALSE}),0))),INDEX(FILTER(SECTION_PLAY_FRAMES,{FALSE,FALSE,TRUE,FALSE}),MATCH(Z72,"&amp;"FILTER(SECTION_PLAY_FRAMES,{FALSE,TRUE,FALSE,FALSE}),0))),INDEX(FILTER(SECTION_PLAY_FRAMES,{TRUE,FALSE,FALSE,FALSE}),MATCH(Z78,FILTER(SECTION_PLAY_FRAMES,{FALSE,TRUE,FALSE,FALSE}),0)))"),1.21)</f>
        <v>1.21</v>
      </c>
      <c r="AA79" s="111"/>
      <c r="AB79" s="113">
        <f ca="1">IFERROR(__xludf.DUMMYFUNCTION("IF(ISFORMULA(AB78),IF(ISFORMULA(AB70),IF(ISFORMULA(AB71),"""",INDEX(FILTER(SECTION_PLAY_FRAMES,{FALSE,FALSE,TRUE,FALSE}),MATCH(AB71,FILTER(SECTION_PLAY_FRAMES,{TRUE,FALSE,FALSE,FALSE}),0))),INDEX(FILTER(SECTION_PLAY_FRAMES,{FALSE,FALSE,TRUE,FALSE}),MATCH("&amp;"AB70,FILTER(SECTION_PLAY_FRAMES,{FALSE,TRUE,FALSE,FALSE}),0))),INDEX(FILTER(SECTION_PLAY_FRAMES,{TRUE,FALSE,FALSE,FALSE}),MATCH(AB78,FILTER(SECTION_PLAY_FRAMES,{FALSE,TRUE,FALSE,FALSE}),0)))"),1.21)</f>
        <v>1.21</v>
      </c>
      <c r="AC79" s="111"/>
      <c r="AD79" s="112">
        <f ca="1">IFERROR(__xludf.DUMMYFUNCTION("IF(ISFORMULA(AD78),IF(ISFORMULA(AD74),IF(ISFORMULA(AD75),"""",INDEX(FILTER(SECTION_PLAY_FRAMES,{FALSE,FALSE,TRUE,FALSE}),MATCH(AD75,FILTER(SECTION_PLAY_FRAMES,{TRUE,FALSE,FALSE,FALSE}),0))),INDEX(FILTER(SECTION_PLAY_FRAMES,{FALSE,FALSE,TRUE,FALSE}),MATCH("&amp;"AD74,FILTER(SECTION_PLAY_FRAMES,{FALSE,TRUE,FALSE,FALSE}),0))),INDEX(FILTER(SECTION_PLAY_FRAMES,{TRUE,FALSE,FALSE,FALSE}),MATCH(AD78,FILTER(SECTION_PLAY_FRAMES,{FALSE,TRUE,FALSE,FALSE}),0)))"),8.2)</f>
        <v>8.1999999999999993</v>
      </c>
      <c r="AE79" s="111"/>
      <c r="AF79" s="110">
        <f ca="1">IFERROR(__xludf.DUMMYFUNCTION("IF(ISFORMULA(AF78),IF(ISFORMULA(AF80),IF(ISFORMULA(AF81),"""",INDEX(FILTER(SECTION_PLAY_FRAMES,{FALSE,FALSE,TRUE,FALSE}),MATCH(AF81,FILTER(SECTION_PLAY_FRAMES,{TRUE,FALSE,FALSE,FALSE}),0))),INDEX(FILTER(SECTION_PLAY_FRAMES,{FALSE,FALSE,TRUE,FALSE}),MATCH("&amp;"AF80,FILTER(SECTION_PLAY_FRAMES,{FALSE,TRUE,FALSE,FALSE}),0))),INDEX(FILTER(SECTION_PLAY_FRAMES,{TRUE,FALSE,FALSE,FALSE}),MATCH(AF78,FILTER(SECTION_PLAY_FRAMES,{FALSE,TRUE,FALSE,FALSE}),0)))"),8.31)</f>
        <v>8.31</v>
      </c>
      <c r="AG79" s="111"/>
      <c r="AH79" s="110">
        <f ca="1">IFERROR(__xludf.DUMMYFUNCTION("IF(ISFORMULA(AH78),IF(ISFORMULA(AH76),IF(ISFORMULA(AH77),"""",INDEX(FILTER(SECTION_PLAY_FRAMES,{FALSE,FALSE,TRUE,FALSE}),MATCH(AH77,FILTER(SECTION_PLAY_FRAMES,{TRUE,FALSE,FALSE,FALSE}),0))),INDEX(FILTER(SECTION_PLAY_FRAMES,{FALSE,FALSE,TRUE,FALSE}),MATCH("&amp;"AH76,FILTER(SECTION_PLAY_FRAMES,{FALSE,TRUE,FALSE,FALSE}),0))),INDEX(FILTER(SECTION_PLAY_FRAMES,{TRUE,FALSE,FALSE,FALSE}),MATCH(AH78,FILTER(SECTION_PLAY_FRAMES,{FALSE,TRUE,FALSE,FALSE}),0)))"),8.31)</f>
        <v>8.31</v>
      </c>
      <c r="AI79" s="114"/>
    </row>
    <row r="80" spans="1:35" ht="17.399999999999999" x14ac:dyDescent="0.25">
      <c r="A80" s="100">
        <v>6</v>
      </c>
      <c r="B80" s="89" t="s">
        <v>48</v>
      </c>
      <c r="C80" s="91">
        <v>100</v>
      </c>
      <c r="D80" s="92" t="s">
        <v>528</v>
      </c>
      <c r="E80" s="93">
        <f ca="1">G81 + F80</f>
        <v>17.61</v>
      </c>
      <c r="F80" s="109"/>
      <c r="G80" s="45"/>
      <c r="H80" s="50" t="str">
        <f ca="1">IFERROR(__xludf.DUMMYFUNCTION("IF(ISFORMULA(H81),IF(ISFORMULA(H70),IF(ISFORMULA(H71),"""",INDEX(FILTER(SECTION_PLAY_FRAMES,{FALSE,FALSE,FALSE,TRUE}),MATCH(H71,FILTER(SECTION_PLAY_FRAMES,{TRUE,FALSE,FALSE,FALSE}),0))),INDEX(FILTER(SECTION_PLAY_FRAMES,{FALSE,FALSE,FALSE,TRUE}),MATCH(H70,"&amp;"FILTER(SECTION_PLAY_FRAMES,{FALSE,TRUE,FALSE,FALSE}),0))),VLOOKUP(H81,SECTION_PLAY_FRAMES,2,false))"),"0-3")</f>
        <v>0-3</v>
      </c>
      <c r="I80" s="52">
        <v>20</v>
      </c>
      <c r="J80" s="46" t="str">
        <f ca="1">IFERROR(__xludf.DUMMYFUNCTION("IF(ISFORMULA(J81),IF(ISFORMULA(J76),IF(ISFORMULA(J77),"""",INDEX(FILTER(SECTION_PLAY_FRAMES,{FALSE,FALSE,FALSE,TRUE}),MATCH(J77,FILTER(SECTION_PLAY_FRAMES,{TRUE,FALSE,FALSE,FALSE}),0))),INDEX(FILTER(SECTION_PLAY_FRAMES,{FALSE,FALSE,FALSE,TRUE}),MATCH(J76,"&amp;"FILTER(SECTION_PLAY_FRAMES,{FALSE,TRUE,FALSE,FALSE}),0))),VLOOKUP(J81,SECTION_PLAY_FRAMES,2,false))"),"3-1")</f>
        <v>3-1</v>
      </c>
      <c r="K80" s="47">
        <v>10</v>
      </c>
      <c r="L80" s="48" t="str">
        <f ca="1">IFERROR(__xludf.DUMMYFUNCTION("IF(ISFORMULA(L81),IF(ISFORMULA(L72),IF(ISFORMULA(L73),"""",INDEX(FILTER(SECTION_PLAY_FRAMES,{FALSE,FALSE,FALSE,TRUE}),MATCH(L73,FILTER(SECTION_PLAY_FRAMES,{TRUE,FALSE,FALSE,FALSE}),0))),INDEX(FILTER(SECTION_PLAY_FRAMES,{FALSE,FALSE,FALSE,TRUE}),MATCH(L72,"&amp;"FILTER(SECTION_PLAY_FRAMES,{FALSE,TRUE,FALSE,FALSE}),0))),VLOOKUP(L81,SECTION_PLAY_FRAMES,2,false))"),"0-3")</f>
        <v>0-3</v>
      </c>
      <c r="M80" s="49">
        <v>5</v>
      </c>
      <c r="N80" s="48" t="str">
        <f ca="1">IFERROR(__xludf.DUMMYFUNCTION("IF(ISFORMULA(N81),IF(ISFORMULA(N78),IF(ISFORMULA(N79),"""",INDEX(FILTER(SECTION_PLAY_FRAMES,{FALSE,FALSE,FALSE,TRUE}),MATCH(N79,FILTER(SECTION_PLAY_FRAMES,{TRUE,FALSE,FALSE,FALSE}),0))),INDEX(FILTER(SECTION_PLAY_FRAMES,{FALSE,FALSE,FALSE,TRUE}),MATCH(N78,"&amp;"FILTER(SECTION_PLAY_FRAMES,{FALSE,TRUE,FALSE,FALSE}),0))),VLOOKUP(N81,SECTION_PLAY_FRAMES,2,false))"),"1-3")</f>
        <v>1-3</v>
      </c>
      <c r="O80" s="49">
        <v>2</v>
      </c>
      <c r="P80" s="46" t="str">
        <f ca="1">IFERROR(__xludf.DUMMYFUNCTION("IF(ISFORMULA(P81),IF(ISFORMULA(P74),IF(ISFORMULA(P75),"""",INDEX(FILTER(SECTION_PLAY_FRAMES,{FALSE,FALSE,FALSE,TRUE}),MATCH(P75,FILTER(SECTION_PLAY_FRAMES,{TRUE,FALSE,FALSE,FALSE}),0))),INDEX(FILTER(SECTION_PLAY_FRAMES,{FALSE,FALSE,FALSE,TRUE}),MATCH(P74,"&amp;"FILTER(SECTION_PLAY_FRAMES,{FALSE,TRUE,FALSE,FALSE}),0))),VLOOKUP(P81,SECTION_PLAY_FRAMES,2,false))"),"3-1")</f>
        <v>3-1</v>
      </c>
      <c r="Q80" s="55">
        <v>4</v>
      </c>
      <c r="S80" s="100">
        <v>6</v>
      </c>
      <c r="T80" s="89" t="s">
        <v>35</v>
      </c>
      <c r="U80" s="91">
        <v>97</v>
      </c>
      <c r="V80" s="92" t="s">
        <v>524</v>
      </c>
      <c r="W80" s="93">
        <f ca="1">Y81 + X80</f>
        <v>1.21</v>
      </c>
      <c r="X80" s="109"/>
      <c r="Y80" s="45"/>
      <c r="Z80" s="50" t="str">
        <f ca="1">IFERROR(__xludf.DUMMYFUNCTION("IF(ISFORMULA(Z81),IF(ISFORMULA(Z70),IF(ISFORMULA(Z71),"""",INDEX(FILTER(SECTION_PLAY_FRAMES,{FALSE,FALSE,FALSE,TRUE}),MATCH(Z71,FILTER(SECTION_PLAY_FRAMES,{TRUE,FALSE,FALSE,FALSE}),0))),INDEX(FILTER(SECTION_PLAY_FRAMES,{FALSE,FALSE,FALSE,TRUE}),MATCH(Z70,"&amp;"FILTER(SECTION_PLAY_FRAMES,{FALSE,TRUE,FALSE,FALSE}),0))),VLOOKUP(Z81,SECTION_PLAY_FRAMES,2,false))"),"0-3")</f>
        <v>0-3</v>
      </c>
      <c r="AA80" s="52">
        <v>1</v>
      </c>
      <c r="AB80" s="46" t="str">
        <f ca="1">IFERROR(__xludf.DUMMYFUNCTION("IF(ISFORMULA(AB81),IF(ISFORMULA(AB76),IF(ISFORMULA(AB77),"""",INDEX(FILTER(SECTION_PLAY_FRAMES,{FALSE,FALSE,FALSE,TRUE}),MATCH(AB77,FILTER(SECTION_PLAY_FRAMES,{TRUE,FALSE,FALSE,FALSE}),0))),INDEX(FILTER(SECTION_PLAY_FRAMES,{FALSE,FALSE,FALSE,TRUE}),MATCH("&amp;"AB76,FILTER(SECTION_PLAY_FRAMES,{FALSE,TRUE,FALSE,FALSE}),0))),VLOOKUP(AB81,SECTION_PLAY_FRAMES,2,false))"),"0-3")</f>
        <v>0-3</v>
      </c>
      <c r="AC80" s="47">
        <v>1</v>
      </c>
      <c r="AD80" s="48" t="str">
        <f ca="1">IFERROR(__xludf.DUMMYFUNCTION("IF(ISFORMULA(AD81),IF(ISFORMULA(AD72),IF(ISFORMULA(AD73),"""",INDEX(FILTER(SECTION_PLAY_FRAMES,{FALSE,FALSE,FALSE,TRUE}),MATCH(AD73,FILTER(SECTION_PLAY_FRAMES,{TRUE,FALSE,FALSE,FALSE}),0))),INDEX(FILTER(SECTION_PLAY_FRAMES,{FALSE,FALSE,FALSE,TRUE}),MATCH("&amp;"AD72,FILTER(SECTION_PLAY_FRAMES,{FALSE,TRUE,FALSE,FALSE}),0))),VLOOKUP(AD81,SECTION_PLAY_FRAMES,2,false))"),"1-3")</f>
        <v>1-3</v>
      </c>
      <c r="AE80" s="49">
        <v>14</v>
      </c>
      <c r="AF80" s="48" t="str">
        <f ca="1">IFERROR(__xludf.DUMMYFUNCTION("IF(ISFORMULA(AF81),IF(ISFORMULA(AF78),IF(ISFORMULA(AF79),"""",INDEX(FILTER(SECTION_PLAY_FRAMES,{FALSE,FALSE,FALSE,TRUE}),MATCH(AF79,FILTER(SECTION_PLAY_FRAMES,{TRUE,FALSE,FALSE,FALSE}),0))),INDEX(FILTER(SECTION_PLAY_FRAMES,{FALSE,FALSE,FALSE,TRUE}),MATCH("&amp;"AF78,FILTER(SECTION_PLAY_FRAMES,{FALSE,TRUE,FALSE,FALSE}),0))),VLOOKUP(AF81,SECTION_PLAY_FRAMES,2,false))"),"0-3")</f>
        <v>0-3</v>
      </c>
      <c r="AG80" s="49">
        <v>18</v>
      </c>
      <c r="AH80" s="46" t="str">
        <f ca="1">IFERROR(__xludf.DUMMYFUNCTION("IF(ISFORMULA(AH81),IF(ISFORMULA(AH74),IF(ISFORMULA(AH75),"""",INDEX(FILTER(SECTION_PLAY_FRAMES,{FALSE,FALSE,FALSE,TRUE}),MATCH(AH75,FILTER(SECTION_PLAY_FRAMES,{TRUE,FALSE,FALSE,FALSE}),0))),INDEX(FILTER(SECTION_PLAY_FRAMES,{FALSE,FALSE,FALSE,TRUE}),MATCH("&amp;"AH74,FILTER(SECTION_PLAY_FRAMES,{FALSE,TRUE,FALSE,FALSE}),0))),VLOOKUP(AH81,SECTION_PLAY_FRAMES,2,false))"),"0-3")</f>
        <v>0-3</v>
      </c>
      <c r="AI80" s="55">
        <v>19</v>
      </c>
    </row>
    <row r="81" spans="1:35" ht="17.399999999999999" x14ac:dyDescent="0.3">
      <c r="A81" s="101"/>
      <c r="B81" s="90"/>
      <c r="C81" s="90"/>
      <c r="D81" s="90"/>
      <c r="E81" s="90"/>
      <c r="F81" s="90"/>
      <c r="G81" s="54">
        <f ca="1">SUM(H81:Q81)</f>
        <v>17.61</v>
      </c>
      <c r="H81" s="115">
        <f ca="1">IFERROR(__xludf.DUMMYFUNCTION("IF(ISFORMULA(H80),IF(ISFORMULA(H70),IF(ISFORMULA(H71),"""",INDEX(FILTER(SECTION_PLAY_FRAMES,{FALSE,FALSE,TRUE,FALSE}),MATCH(H71,FILTER(SECTION_PLAY_FRAMES,{TRUE,FALSE,FALSE,FALSE}),0))),INDEX(FILTER(SECTION_PLAY_FRAMES,{FALSE,FALSE,TRUE,FALSE}),MATCH(H70,"&amp;"FILTER(SECTION_PLAY_FRAMES,{FALSE,TRUE,FALSE,FALSE}),0))),INDEX(FILTER(SECTION_PLAY_FRAMES,{TRUE,FALSE,FALSE,FALSE}),MATCH(H80,FILTER(SECTION_PLAY_FRAMES,{FALSE,TRUE,FALSE,FALSE}),0)))"),0)</f>
        <v>0</v>
      </c>
      <c r="I81" s="95"/>
      <c r="J81" s="96">
        <f ca="1">IFERROR(__xludf.DUMMYFUNCTION("IF(ISFORMULA(J80),IF(ISFORMULA(J76),IF(ISFORMULA(J77),"""",INDEX(FILTER(SECTION_PLAY_FRAMES,{FALSE,FALSE,TRUE,FALSE}),MATCH(J77,FILTER(SECTION_PLAY_FRAMES,{TRUE,FALSE,FALSE,FALSE}),0))),INDEX(FILTER(SECTION_PLAY_FRAMES,{FALSE,FALSE,TRUE,FALSE}),MATCH(J76,"&amp;"FILTER(SECTION_PLAY_FRAMES,{FALSE,TRUE,FALSE,FALSE}),0))),INDEX(FILTER(SECTION_PLAY_FRAMES,{TRUE,FALSE,FALSE,FALSE}),MATCH(J80,FILTER(SECTION_PLAY_FRAMES,{FALSE,TRUE,FALSE,FALSE}),0)))"),8.2)</f>
        <v>8.1999999999999993</v>
      </c>
      <c r="K81" s="95"/>
      <c r="L81" s="94">
        <f ca="1">IFERROR(__xludf.DUMMYFUNCTION("IF(ISFORMULA(L80),IF(ISFORMULA(L72),IF(ISFORMULA(L73),"""",INDEX(FILTER(SECTION_PLAY_FRAMES,{FALSE,FALSE,TRUE,FALSE}),MATCH(L73,FILTER(SECTION_PLAY_FRAMES,{TRUE,FALSE,FALSE,FALSE}),0))),INDEX(FILTER(SECTION_PLAY_FRAMES,{FALSE,FALSE,TRUE,FALSE}),MATCH(L72,"&amp;"FILTER(SECTION_PLAY_FRAMES,{FALSE,TRUE,FALSE,FALSE}),0))),INDEX(FILTER(SECTION_PLAY_FRAMES,{TRUE,FALSE,FALSE,FALSE}),MATCH(L80,FILTER(SECTION_PLAY_FRAMES,{FALSE,TRUE,FALSE,FALSE}),0)))"),0)</f>
        <v>0</v>
      </c>
      <c r="M81" s="95"/>
      <c r="N81" s="94">
        <f ca="1">IFERROR(__xludf.DUMMYFUNCTION("IF(ISFORMULA(N80),IF(ISFORMULA(N78),IF(ISFORMULA(N79),"""",INDEX(FILTER(SECTION_PLAY_FRAMES,{FALSE,FALSE,TRUE,FALSE}),MATCH(N79,FILTER(SECTION_PLAY_FRAMES,{TRUE,FALSE,FALSE,FALSE}),0))),INDEX(FILTER(SECTION_PLAY_FRAMES,{FALSE,FALSE,TRUE,FALSE}),MATCH(N78,"&amp;"FILTER(SECTION_PLAY_FRAMES,{FALSE,TRUE,FALSE,FALSE}),0))),INDEX(FILTER(SECTION_PLAY_FRAMES,{TRUE,FALSE,FALSE,FALSE}),MATCH(N80,FILTER(SECTION_PLAY_FRAMES,{FALSE,TRUE,FALSE,FALSE}),0)))"),1.21)</f>
        <v>1.21</v>
      </c>
      <c r="O81" s="95"/>
      <c r="P81" s="96">
        <f ca="1">IFERROR(__xludf.DUMMYFUNCTION("IF(ISFORMULA(P80),IF(ISFORMULA(P74),IF(ISFORMULA(P75),"""",INDEX(FILTER(SECTION_PLAY_FRAMES,{FALSE,FALSE,TRUE,FALSE}),MATCH(P75,FILTER(SECTION_PLAY_FRAMES,{TRUE,FALSE,FALSE,FALSE}),0))),INDEX(FILTER(SECTION_PLAY_FRAMES,{FALSE,FALSE,TRUE,FALSE}),MATCH(P74,"&amp;"FILTER(SECTION_PLAY_FRAMES,{FALSE,TRUE,FALSE,FALSE}),0))),INDEX(FILTER(SECTION_PLAY_FRAMES,{TRUE,FALSE,FALSE,FALSE}),MATCH(P80,FILTER(SECTION_PLAY_FRAMES,{FALSE,TRUE,FALSE,FALSE}),0)))"),8.2)</f>
        <v>8.1999999999999993</v>
      </c>
      <c r="Q81" s="97"/>
      <c r="S81" s="101"/>
      <c r="T81" s="90"/>
      <c r="U81" s="90"/>
      <c r="V81" s="90"/>
      <c r="W81" s="90"/>
      <c r="X81" s="90"/>
      <c r="Y81" s="54">
        <f ca="1">SUM(Z81:AI81)</f>
        <v>1.21</v>
      </c>
      <c r="Z81" s="115">
        <f ca="1">IFERROR(__xludf.DUMMYFUNCTION("IF(ISFORMULA(Z80),IF(ISFORMULA(Z70),IF(ISFORMULA(Z71),"""",INDEX(FILTER(SECTION_PLAY_FRAMES,{FALSE,FALSE,TRUE,FALSE}),MATCH(Z71,FILTER(SECTION_PLAY_FRAMES,{TRUE,FALSE,FALSE,FALSE}),0))),INDEX(FILTER(SECTION_PLAY_FRAMES,{FALSE,FALSE,TRUE,FALSE}),MATCH(Z70,"&amp;"FILTER(SECTION_PLAY_FRAMES,{FALSE,TRUE,FALSE,FALSE}),0))),INDEX(FILTER(SECTION_PLAY_FRAMES,{TRUE,FALSE,FALSE,FALSE}),MATCH(Z80,FILTER(SECTION_PLAY_FRAMES,{FALSE,TRUE,FALSE,FALSE}),0)))"),0)</f>
        <v>0</v>
      </c>
      <c r="AA81" s="95"/>
      <c r="AB81" s="96">
        <f ca="1">IFERROR(__xludf.DUMMYFUNCTION("IF(ISFORMULA(AB80),IF(ISFORMULA(AB76),IF(ISFORMULA(AB77),"""",INDEX(FILTER(SECTION_PLAY_FRAMES,{FALSE,FALSE,TRUE,FALSE}),MATCH(AB77,FILTER(SECTION_PLAY_FRAMES,{TRUE,FALSE,FALSE,FALSE}),0))),INDEX(FILTER(SECTION_PLAY_FRAMES,{FALSE,FALSE,TRUE,FALSE}),MATCH("&amp;"AB76,FILTER(SECTION_PLAY_FRAMES,{FALSE,TRUE,FALSE,FALSE}),0))),INDEX(FILTER(SECTION_PLAY_FRAMES,{TRUE,FALSE,FALSE,FALSE}),MATCH(AB80,FILTER(SECTION_PLAY_FRAMES,{FALSE,TRUE,FALSE,FALSE}),0)))"),0)</f>
        <v>0</v>
      </c>
      <c r="AC81" s="95"/>
      <c r="AD81" s="94">
        <f ca="1">IFERROR(__xludf.DUMMYFUNCTION("IF(ISFORMULA(AD80),IF(ISFORMULA(AD72),IF(ISFORMULA(AD73),"""",INDEX(FILTER(SECTION_PLAY_FRAMES,{FALSE,FALSE,TRUE,FALSE}),MATCH(AD73,FILTER(SECTION_PLAY_FRAMES,{TRUE,FALSE,FALSE,FALSE}),0))),INDEX(FILTER(SECTION_PLAY_FRAMES,{FALSE,FALSE,TRUE,FALSE}),MATCH("&amp;"AD72,FILTER(SECTION_PLAY_FRAMES,{FALSE,TRUE,FALSE,FALSE}),0))),INDEX(FILTER(SECTION_PLAY_FRAMES,{TRUE,FALSE,FALSE,FALSE}),MATCH(AD80,FILTER(SECTION_PLAY_FRAMES,{FALSE,TRUE,FALSE,FALSE}),0)))"),1.21)</f>
        <v>1.21</v>
      </c>
      <c r="AE81" s="95"/>
      <c r="AF81" s="94">
        <f ca="1">IFERROR(__xludf.DUMMYFUNCTION("IF(ISFORMULA(AF80),IF(ISFORMULA(AF78),IF(ISFORMULA(AF79),"""",INDEX(FILTER(SECTION_PLAY_FRAMES,{FALSE,FALSE,TRUE,FALSE}),MATCH(AF79,FILTER(SECTION_PLAY_FRAMES,{TRUE,FALSE,FALSE,FALSE}),0))),INDEX(FILTER(SECTION_PLAY_FRAMES,{FALSE,FALSE,TRUE,FALSE}),MATCH("&amp;"AF78,FILTER(SECTION_PLAY_FRAMES,{FALSE,TRUE,FALSE,FALSE}),0))),INDEX(FILTER(SECTION_PLAY_FRAMES,{TRUE,FALSE,FALSE,FALSE}),MATCH(AF80,FILTER(SECTION_PLAY_FRAMES,{FALSE,TRUE,FALSE,FALSE}),0)))"),0)</f>
        <v>0</v>
      </c>
      <c r="AG81" s="95"/>
      <c r="AH81" s="96">
        <f ca="1">IFERROR(__xludf.DUMMYFUNCTION("IF(ISFORMULA(AH80),IF(ISFORMULA(AH74),IF(ISFORMULA(AH75),"""",INDEX(FILTER(SECTION_PLAY_FRAMES,{FALSE,FALSE,TRUE,FALSE}),MATCH(AH75,FILTER(SECTION_PLAY_FRAMES,{TRUE,FALSE,FALSE,FALSE}),0))),INDEX(FILTER(SECTION_PLAY_FRAMES,{FALSE,FALSE,TRUE,FALSE}),MATCH("&amp;"AH74,FILTER(SECTION_PLAY_FRAMES,{FALSE,TRUE,FALSE,FALSE}),0))),INDEX(FILTER(SECTION_PLAY_FRAMES,{TRUE,FALSE,FALSE,FALSE}),MATCH(AH80,FILTER(SECTION_PLAY_FRAMES,{FALSE,TRUE,FALSE,FALSE}),0)))"),0)</f>
        <v>0</v>
      </c>
      <c r="AI81" s="97"/>
    </row>
    <row r="83" spans="1:35" ht="13.8" x14ac:dyDescent="0.25">
      <c r="A83" s="98" t="s">
        <v>607</v>
      </c>
      <c r="B83" s="99"/>
      <c r="C83" s="99"/>
      <c r="D83" s="99"/>
      <c r="S83" s="98" t="s">
        <v>608</v>
      </c>
      <c r="T83" s="99"/>
      <c r="U83" s="99"/>
      <c r="V83" s="99"/>
    </row>
    <row r="84" spans="1:35" ht="17.399999999999999" x14ac:dyDescent="0.25">
      <c r="A84" s="102">
        <v>1</v>
      </c>
      <c r="B84" s="104" t="s">
        <v>45</v>
      </c>
      <c r="C84" s="105">
        <v>13</v>
      </c>
      <c r="D84" s="106" t="s">
        <v>44</v>
      </c>
      <c r="E84" s="107">
        <f ca="1">G85 + F84</f>
        <v>50.12</v>
      </c>
      <c r="F84" s="108">
        <v>9</v>
      </c>
      <c r="G84" s="41"/>
      <c r="H84" s="42" t="s">
        <v>545</v>
      </c>
      <c r="I84" s="43">
        <v>2</v>
      </c>
      <c r="J84" s="42" t="s">
        <v>550</v>
      </c>
      <c r="K84" s="43">
        <v>2</v>
      </c>
      <c r="L84" s="42" t="s">
        <v>550</v>
      </c>
      <c r="M84" s="43">
        <v>8</v>
      </c>
      <c r="N84" s="42" t="s">
        <v>555</v>
      </c>
      <c r="O84" s="43">
        <v>5</v>
      </c>
      <c r="P84" s="42" t="s">
        <v>545</v>
      </c>
      <c r="Q84" s="44">
        <v>2</v>
      </c>
      <c r="S84" s="102">
        <v>1</v>
      </c>
      <c r="T84" s="104" t="s">
        <v>48</v>
      </c>
      <c r="U84" s="105">
        <v>14</v>
      </c>
      <c r="V84" s="106" t="s">
        <v>527</v>
      </c>
      <c r="W84" s="107">
        <f ca="1">Y85 + X84</f>
        <v>32.93</v>
      </c>
      <c r="X84" s="108">
        <v>7</v>
      </c>
      <c r="Y84" s="41"/>
      <c r="Z84" s="42" t="s">
        <v>545</v>
      </c>
      <c r="AA84" s="43">
        <v>18</v>
      </c>
      <c r="AB84" s="42" t="s">
        <v>545</v>
      </c>
      <c r="AC84" s="43">
        <v>15</v>
      </c>
      <c r="AD84" s="42" t="s">
        <v>555</v>
      </c>
      <c r="AE84" s="43">
        <v>9</v>
      </c>
      <c r="AF84" s="42" t="s">
        <v>546</v>
      </c>
      <c r="AG84" s="43">
        <v>13</v>
      </c>
      <c r="AH84" s="42" t="s">
        <v>551</v>
      </c>
      <c r="AI84" s="44">
        <v>6</v>
      </c>
    </row>
    <row r="85" spans="1:35" ht="17.399999999999999" x14ac:dyDescent="0.3">
      <c r="A85" s="103"/>
      <c r="B85" s="99"/>
      <c r="C85" s="99"/>
      <c r="D85" s="99"/>
      <c r="E85" s="99"/>
      <c r="F85" s="99"/>
      <c r="G85" s="45">
        <f ca="1">SUM(H85:Q85)</f>
        <v>41.12</v>
      </c>
      <c r="H85" s="113">
        <f ca="1">IFERROR(__xludf.DUMMYFUNCTION("IF(ISFORMULA(H84),IF(ISFORMULA(H94),IF(ISFORMULA(H95),"""",INDEX(FILTER(SECTION_PLAY_FRAMES,{FALSE,FALSE,TRUE,FALSE}),MATCH(H95,FILTER(SECTION_PLAY_FRAMES,{TRUE,FALSE,FALSE,FALSE}),0))),INDEX(FILTER(SECTION_PLAY_FRAMES,{FALSE,FALSE,TRUE,FALSE}),MATCH(H94,"&amp;"FILTER(SECTION_PLAY_FRAMES,{FALSE,TRUE,FALSE,FALSE}),0))),INDEX(FILTER(SECTION_PLAY_FRAMES,{TRUE,FALSE,FALSE,FALSE}),MATCH(H84,FILTER(SECTION_PLAY_FRAMES,{FALSE,TRUE,FALSE,FALSE}),0)))"),8.31)</f>
        <v>8.31</v>
      </c>
      <c r="I85" s="111"/>
      <c r="J85" s="113">
        <f ca="1">IFERROR(__xludf.DUMMYFUNCTION("IF(ISFORMULA(J84),IF(ISFORMULA(J92),IF(ISFORMULA(J93),"""",INDEX(FILTER(SECTION_PLAY_FRAMES,{FALSE,FALSE,TRUE,FALSE}),MATCH(J93,FILTER(SECTION_PLAY_FRAMES,{TRUE,FALSE,FALSE,FALSE}),0))),INDEX(FILTER(SECTION_PLAY_FRAMES,{FALSE,FALSE,TRUE,FALSE}),MATCH(J92,"&amp;"FILTER(SECTION_PLAY_FRAMES,{FALSE,TRUE,FALSE,FALSE}),0))),INDEX(FILTER(SECTION_PLAY_FRAMES,{TRUE,FALSE,FALSE,FALSE}),MATCH(J84,FILTER(SECTION_PLAY_FRAMES,{FALSE,TRUE,FALSE,FALSE}),0)))"),8.2)</f>
        <v>8.1999999999999993</v>
      </c>
      <c r="K85" s="111"/>
      <c r="L85" s="113">
        <f ca="1">IFERROR(__xludf.DUMMYFUNCTION("IF(ISFORMULA(L84),IF(ISFORMULA(L90),IF(ISFORMULA(L91),"""",INDEX(FILTER(SECTION_PLAY_FRAMES,{FALSE,FALSE,TRUE,FALSE}),MATCH(L91,FILTER(SECTION_PLAY_FRAMES,{TRUE,FALSE,FALSE,FALSE}),0))),INDEX(FILTER(SECTION_PLAY_FRAMES,{FALSE,FALSE,TRUE,FALSE}),MATCH(L90,"&amp;"FILTER(SECTION_PLAY_FRAMES,{FALSE,TRUE,FALSE,FALSE}),0))),INDEX(FILTER(SECTION_PLAY_FRAMES,{TRUE,FALSE,FALSE,FALSE}),MATCH(L84,FILTER(SECTION_PLAY_FRAMES,{FALSE,TRUE,FALSE,FALSE}),0)))"),8.2)</f>
        <v>8.1999999999999993</v>
      </c>
      <c r="M85" s="111"/>
      <c r="N85" s="113">
        <f ca="1">IFERROR(__xludf.DUMMYFUNCTION("IF(ISFORMULA(N84),IF(ISFORMULA(N88),IF(ISFORMULA(N89),"""",INDEX(FILTER(SECTION_PLAY_FRAMES,{FALSE,FALSE,TRUE,FALSE}),MATCH(N89,FILTER(SECTION_PLAY_FRAMES,{TRUE,FALSE,FALSE,FALSE}),0))),INDEX(FILTER(SECTION_PLAY_FRAMES,{FALSE,FALSE,TRUE,FALSE}),MATCH(N88,"&amp;"FILTER(SECTION_PLAY_FRAMES,{FALSE,TRUE,FALSE,FALSE}),0))),INDEX(FILTER(SECTION_PLAY_FRAMES,{TRUE,FALSE,FALSE,FALSE}),MATCH(N84,FILTER(SECTION_PLAY_FRAMES,{FALSE,TRUE,FALSE,FALSE}),0)))"),8.1)</f>
        <v>8.1</v>
      </c>
      <c r="O85" s="111"/>
      <c r="P85" s="113">
        <f ca="1">IFERROR(__xludf.DUMMYFUNCTION("IF(ISFORMULA(P84),IF(ISFORMULA(P86),IF(ISFORMULA(P87),"""",INDEX(FILTER(SECTION_PLAY_FRAMES,{FALSE,FALSE,TRUE,FALSE}),MATCH(P87,FILTER(SECTION_PLAY_FRAMES,{TRUE,FALSE,FALSE,FALSE}),0))),INDEX(FILTER(SECTION_PLAY_FRAMES,{FALSE,FALSE,TRUE,FALSE}),MATCH(P86,"&amp;"FILTER(SECTION_PLAY_FRAMES,{FALSE,TRUE,FALSE,FALSE}),0))),INDEX(FILTER(SECTION_PLAY_FRAMES,{TRUE,FALSE,FALSE,FALSE}),MATCH(P84,FILTER(SECTION_PLAY_FRAMES,{FALSE,TRUE,FALSE,FALSE}),0)))"),8.31)</f>
        <v>8.31</v>
      </c>
      <c r="Q85" s="114"/>
      <c r="S85" s="103"/>
      <c r="T85" s="99"/>
      <c r="U85" s="99"/>
      <c r="V85" s="99"/>
      <c r="W85" s="99"/>
      <c r="X85" s="99"/>
      <c r="Y85" s="45">
        <f ca="1">SUM(Z85:AI85)</f>
        <v>25.93</v>
      </c>
      <c r="Z85" s="113">
        <f ca="1">IFERROR(__xludf.DUMMYFUNCTION("IF(ISFORMULA(Z84),IF(ISFORMULA(Z94),IF(ISFORMULA(Z95),"""",INDEX(FILTER(SECTION_PLAY_FRAMES,{FALSE,FALSE,TRUE,FALSE}),MATCH(Z95,FILTER(SECTION_PLAY_FRAMES,{TRUE,FALSE,FALSE,FALSE}),0))),INDEX(FILTER(SECTION_PLAY_FRAMES,{FALSE,FALSE,TRUE,FALSE}),MATCH(Z94,"&amp;"FILTER(SECTION_PLAY_FRAMES,{FALSE,TRUE,FALSE,FALSE}),0))),INDEX(FILTER(SECTION_PLAY_FRAMES,{TRUE,FALSE,FALSE,FALSE}),MATCH(Z84,FILTER(SECTION_PLAY_FRAMES,{FALSE,TRUE,FALSE,FALSE}),0)))"),8.31)</f>
        <v>8.31</v>
      </c>
      <c r="AA85" s="111"/>
      <c r="AB85" s="113">
        <f ca="1">IFERROR(__xludf.DUMMYFUNCTION("IF(ISFORMULA(AB84),IF(ISFORMULA(AB92),IF(ISFORMULA(AB93),"""",INDEX(FILTER(SECTION_PLAY_FRAMES,{FALSE,FALSE,TRUE,FALSE}),MATCH(AB93,FILTER(SECTION_PLAY_FRAMES,{TRUE,FALSE,FALSE,FALSE}),0))),INDEX(FILTER(SECTION_PLAY_FRAMES,{FALSE,FALSE,TRUE,FALSE}),MATCH("&amp;"AB92,FILTER(SECTION_PLAY_FRAMES,{FALSE,TRUE,FALSE,FALSE}),0))),INDEX(FILTER(SECTION_PLAY_FRAMES,{TRUE,FALSE,FALSE,FALSE}),MATCH(AB84,FILTER(SECTION_PLAY_FRAMES,{FALSE,TRUE,FALSE,FALSE}),0)))"),8.31)</f>
        <v>8.31</v>
      </c>
      <c r="AC85" s="111"/>
      <c r="AD85" s="113">
        <f ca="1">IFERROR(__xludf.DUMMYFUNCTION("IF(ISFORMULA(AD84),IF(ISFORMULA(AD90),IF(ISFORMULA(AD91),"""",INDEX(FILTER(SECTION_PLAY_FRAMES,{FALSE,FALSE,TRUE,FALSE}),MATCH(AD91,FILTER(SECTION_PLAY_FRAMES,{TRUE,FALSE,FALSE,FALSE}),0))),INDEX(FILTER(SECTION_PLAY_FRAMES,{FALSE,FALSE,TRUE,FALSE}),MATCH("&amp;"AD90,FILTER(SECTION_PLAY_FRAMES,{FALSE,TRUE,FALSE,FALSE}),0))),INDEX(FILTER(SECTION_PLAY_FRAMES,{TRUE,FALSE,FALSE,FALSE}),MATCH(AD84,FILTER(SECTION_PLAY_FRAMES,{FALSE,TRUE,FALSE,FALSE}),0)))"),8.1)</f>
        <v>8.1</v>
      </c>
      <c r="AE85" s="111"/>
      <c r="AF85" s="113">
        <f ca="1">IFERROR(__xludf.DUMMYFUNCTION("IF(ISFORMULA(AF84),IF(ISFORMULA(AF88),IF(ISFORMULA(AF89),"""",INDEX(FILTER(SECTION_PLAY_FRAMES,{FALSE,FALSE,TRUE,FALSE}),MATCH(AF89,FILTER(SECTION_PLAY_FRAMES,{TRUE,FALSE,FALSE,FALSE}),0))),INDEX(FILTER(SECTION_PLAY_FRAMES,{FALSE,FALSE,TRUE,FALSE}),MATCH("&amp;"AF88,FILTER(SECTION_PLAY_FRAMES,{FALSE,TRUE,FALSE,FALSE}),0))),INDEX(FILTER(SECTION_PLAY_FRAMES,{TRUE,FALSE,FALSE,FALSE}),MATCH(AF84,FILTER(SECTION_PLAY_FRAMES,{FALSE,TRUE,FALSE,FALSE}),0)))"),0)</f>
        <v>0</v>
      </c>
      <c r="AG85" s="111"/>
      <c r="AH85" s="113">
        <f ca="1">IFERROR(__xludf.DUMMYFUNCTION("IF(ISFORMULA(AH84),IF(ISFORMULA(AH86),IF(ISFORMULA(AH87),"""",INDEX(FILTER(SECTION_PLAY_FRAMES,{FALSE,FALSE,TRUE,FALSE}),MATCH(AH87,FILTER(SECTION_PLAY_FRAMES,{TRUE,FALSE,FALSE,FALSE}),0))),INDEX(FILTER(SECTION_PLAY_FRAMES,{FALSE,FALSE,TRUE,FALSE}),MATCH("&amp;"AH86,FILTER(SECTION_PLAY_FRAMES,{FALSE,TRUE,FALSE,FALSE}),0))),INDEX(FILTER(SECTION_PLAY_FRAMES,{TRUE,FALSE,FALSE,FALSE}),MATCH(AH84,FILTER(SECTION_PLAY_FRAMES,{FALSE,TRUE,FALSE,FALSE}),0)))"),1.21)</f>
        <v>1.21</v>
      </c>
      <c r="AI85" s="114"/>
    </row>
    <row r="86" spans="1:35" ht="17.399999999999999" x14ac:dyDescent="0.25">
      <c r="A86" s="100">
        <v>2</v>
      </c>
      <c r="B86" s="89" t="s">
        <v>63</v>
      </c>
      <c r="C86" s="91">
        <v>24</v>
      </c>
      <c r="D86" s="92" t="s">
        <v>62</v>
      </c>
      <c r="E86" s="93">
        <f ca="1">G87 + F86</f>
        <v>39.909999999999997</v>
      </c>
      <c r="F86" s="109">
        <v>7</v>
      </c>
      <c r="G86" s="45"/>
      <c r="H86" s="46" t="s">
        <v>550</v>
      </c>
      <c r="I86" s="47">
        <v>6</v>
      </c>
      <c r="J86" s="48" t="s">
        <v>550</v>
      </c>
      <c r="K86" s="49">
        <v>3</v>
      </c>
      <c r="L86" s="48" t="s">
        <v>545</v>
      </c>
      <c r="M86" s="49">
        <v>7</v>
      </c>
      <c r="N86" s="46" t="s">
        <v>550</v>
      </c>
      <c r="O86" s="47">
        <v>19</v>
      </c>
      <c r="P86" s="50" t="str">
        <f ca="1">IFERROR(__xludf.DUMMYFUNCTION("IF(ISFORMULA(P87),IF(ISFORMULA(P84),IF(ISFORMULA(P85),"""",INDEX(FILTER(SECTION_PLAY_FRAMES,{FALSE,FALSE,FALSE,TRUE}),MATCH(P85,FILTER(SECTION_PLAY_FRAMES,{TRUE,FALSE,FALSE,FALSE}),0))),INDEX(FILTER(SECTION_PLAY_FRAMES,{FALSE,FALSE,FALSE,TRUE}),MATCH(P84,"&amp;"FILTER(SECTION_PLAY_FRAMES,{FALSE,TRUE,FALSE,FALSE}),0))),VLOOKUP(P87,SECTION_PLAY_FRAMES,2,false))"),"0-3")</f>
        <v>0-3</v>
      </c>
      <c r="Q86" s="51">
        <v>2</v>
      </c>
      <c r="S86" s="100">
        <v>2</v>
      </c>
      <c r="T86" s="89" t="s">
        <v>45</v>
      </c>
      <c r="U86" s="91">
        <v>23</v>
      </c>
      <c r="V86" s="92" t="s">
        <v>61</v>
      </c>
      <c r="W86" s="93">
        <f ca="1">Y87 + X86</f>
        <v>50.44</v>
      </c>
      <c r="X86" s="109">
        <v>9</v>
      </c>
      <c r="Y86" s="45"/>
      <c r="Z86" s="46" t="s">
        <v>545</v>
      </c>
      <c r="AA86" s="47">
        <v>4</v>
      </c>
      <c r="AB86" s="48" t="s">
        <v>545</v>
      </c>
      <c r="AC86" s="49">
        <v>5</v>
      </c>
      <c r="AD86" s="48" t="s">
        <v>545</v>
      </c>
      <c r="AE86" s="49">
        <v>19</v>
      </c>
      <c r="AF86" s="46" t="s">
        <v>545</v>
      </c>
      <c r="AG86" s="47">
        <v>7</v>
      </c>
      <c r="AH86" s="50" t="str">
        <f ca="1">IFERROR(__xludf.DUMMYFUNCTION("IF(ISFORMULA(AH87),IF(ISFORMULA(AH84),IF(ISFORMULA(AH85),"""",INDEX(FILTER(SECTION_PLAY_FRAMES,{FALSE,FALSE,FALSE,TRUE}),MATCH(AH85,FILTER(SECTION_PLAY_FRAMES,{TRUE,FALSE,FALSE,FALSE}),0))),INDEX(FILTER(SECTION_PLAY_FRAMES,{FALSE,FALSE,FALSE,TRUE}),MATCH("&amp;"AH84,FILTER(SECTION_PLAY_FRAMES,{FALSE,TRUE,FALSE,FALSE}),0))),VLOOKUP(AH87,SECTION_PLAY_FRAMES,2,false))"),"3-1")</f>
        <v>3-1</v>
      </c>
      <c r="AI86" s="51">
        <v>6</v>
      </c>
    </row>
    <row r="87" spans="1:35" ht="17.399999999999999" x14ac:dyDescent="0.3">
      <c r="A87" s="103"/>
      <c r="B87" s="99"/>
      <c r="C87" s="99"/>
      <c r="D87" s="99"/>
      <c r="E87" s="99"/>
      <c r="F87" s="99"/>
      <c r="G87" s="45">
        <f ca="1">SUM(H87:Q87)</f>
        <v>32.909999999999997</v>
      </c>
      <c r="H87" s="112">
        <f ca="1">IFERROR(__xludf.DUMMYFUNCTION("IF(ISFORMULA(H86),IF(ISFORMULA(H92),IF(ISFORMULA(H93),"""",INDEX(FILTER(SECTION_PLAY_FRAMES,{FALSE,FALSE,TRUE,FALSE}),MATCH(H93,FILTER(SECTION_PLAY_FRAMES,{TRUE,FALSE,FALSE,FALSE}),0))),INDEX(FILTER(SECTION_PLAY_FRAMES,{FALSE,FALSE,TRUE,FALSE}),MATCH(H92,"&amp;"FILTER(SECTION_PLAY_FRAMES,{FALSE,TRUE,FALSE,FALSE}),0))),INDEX(FILTER(SECTION_PLAY_FRAMES,{TRUE,FALSE,FALSE,FALSE}),MATCH(H86,FILTER(SECTION_PLAY_FRAMES,{FALSE,TRUE,FALSE,FALSE}),0)))"),8.2)</f>
        <v>8.1999999999999993</v>
      </c>
      <c r="I87" s="111"/>
      <c r="J87" s="110">
        <f ca="1">IFERROR(__xludf.DUMMYFUNCTION("IF(ISFORMULA(J86),IF(ISFORMULA(J88),IF(ISFORMULA(J89),"""",INDEX(FILTER(SECTION_PLAY_FRAMES,{FALSE,FALSE,TRUE,FALSE}),MATCH(J89,FILTER(SECTION_PLAY_FRAMES,{TRUE,FALSE,FALSE,FALSE}),0))),INDEX(FILTER(SECTION_PLAY_FRAMES,{FALSE,FALSE,TRUE,FALSE}),MATCH(J88,"&amp;"FILTER(SECTION_PLAY_FRAMES,{FALSE,TRUE,FALSE,FALSE}),0))),INDEX(FILTER(SECTION_PLAY_FRAMES,{TRUE,FALSE,FALSE,FALSE}),MATCH(J86,FILTER(SECTION_PLAY_FRAMES,{FALSE,TRUE,FALSE,FALSE}),0)))"),8.2)</f>
        <v>8.1999999999999993</v>
      </c>
      <c r="K87" s="111"/>
      <c r="L87" s="110">
        <f ca="1">IFERROR(__xludf.DUMMYFUNCTION("IF(ISFORMULA(L86),IF(ISFORMULA(L94),IF(ISFORMULA(L95),"""",INDEX(FILTER(SECTION_PLAY_FRAMES,{FALSE,FALSE,TRUE,FALSE}),MATCH(L95,FILTER(SECTION_PLAY_FRAMES,{TRUE,FALSE,FALSE,FALSE}),0))),INDEX(FILTER(SECTION_PLAY_FRAMES,{FALSE,FALSE,TRUE,FALSE}),MATCH(L94,"&amp;"FILTER(SECTION_PLAY_FRAMES,{FALSE,TRUE,FALSE,FALSE}),0))),INDEX(FILTER(SECTION_PLAY_FRAMES,{TRUE,FALSE,FALSE,FALSE}),MATCH(L86,FILTER(SECTION_PLAY_FRAMES,{FALSE,TRUE,FALSE,FALSE}),0)))"),8.31)</f>
        <v>8.31</v>
      </c>
      <c r="M87" s="111"/>
      <c r="N87" s="112">
        <f ca="1">IFERROR(__xludf.DUMMYFUNCTION("IF(ISFORMULA(N86),IF(ISFORMULA(N90),IF(ISFORMULA(N91),"""",INDEX(FILTER(SECTION_PLAY_FRAMES,{FALSE,FALSE,TRUE,FALSE}),MATCH(N91,FILTER(SECTION_PLAY_FRAMES,{TRUE,FALSE,FALSE,FALSE}),0))),INDEX(FILTER(SECTION_PLAY_FRAMES,{FALSE,FALSE,TRUE,FALSE}),MATCH(N90,"&amp;"FILTER(SECTION_PLAY_FRAMES,{FALSE,TRUE,FALSE,FALSE}),0))),INDEX(FILTER(SECTION_PLAY_FRAMES,{TRUE,FALSE,FALSE,FALSE}),MATCH(N86,FILTER(SECTION_PLAY_FRAMES,{FALSE,TRUE,FALSE,FALSE}),0)))"),8.2)</f>
        <v>8.1999999999999993</v>
      </c>
      <c r="O87" s="111"/>
      <c r="P87" s="113">
        <f ca="1">IFERROR(__xludf.DUMMYFUNCTION("IF(ISFORMULA(P86),IF(ISFORMULA(P84),IF(ISFORMULA(P85),"""",INDEX(FILTER(SECTION_PLAY_FRAMES,{FALSE,FALSE,TRUE,FALSE}),MATCH(P85,FILTER(SECTION_PLAY_FRAMES,{TRUE,FALSE,FALSE,FALSE}),0))),INDEX(FILTER(SECTION_PLAY_FRAMES,{FALSE,FALSE,TRUE,FALSE}),MATCH(P84,"&amp;"FILTER(SECTION_PLAY_FRAMES,{FALSE,TRUE,FALSE,FALSE}),0))),INDEX(FILTER(SECTION_PLAY_FRAMES,{TRUE,FALSE,FALSE,FALSE}),MATCH(P86,FILTER(SECTION_PLAY_FRAMES,{FALSE,TRUE,FALSE,FALSE}),0)))"),0)</f>
        <v>0</v>
      </c>
      <c r="Q87" s="114"/>
      <c r="S87" s="103"/>
      <c r="T87" s="99"/>
      <c r="U87" s="99"/>
      <c r="V87" s="99"/>
      <c r="W87" s="99"/>
      <c r="X87" s="99"/>
      <c r="Y87" s="45">
        <f ca="1">SUM(Z87:AI87)</f>
        <v>41.44</v>
      </c>
      <c r="Z87" s="112">
        <f ca="1">IFERROR(__xludf.DUMMYFUNCTION("IF(ISFORMULA(Z86),IF(ISFORMULA(Z92),IF(ISFORMULA(Z93),"""",INDEX(FILTER(SECTION_PLAY_FRAMES,{FALSE,FALSE,TRUE,FALSE}),MATCH(Z93,FILTER(SECTION_PLAY_FRAMES,{TRUE,FALSE,FALSE,FALSE}),0))),INDEX(FILTER(SECTION_PLAY_FRAMES,{FALSE,FALSE,TRUE,FALSE}),MATCH(Z92,"&amp;"FILTER(SECTION_PLAY_FRAMES,{FALSE,TRUE,FALSE,FALSE}),0))),INDEX(FILTER(SECTION_PLAY_FRAMES,{TRUE,FALSE,FALSE,FALSE}),MATCH(Z86,FILTER(SECTION_PLAY_FRAMES,{FALSE,TRUE,FALSE,FALSE}),0)))"),8.31)</f>
        <v>8.31</v>
      </c>
      <c r="AA87" s="111"/>
      <c r="AB87" s="110">
        <f ca="1">IFERROR(__xludf.DUMMYFUNCTION("IF(ISFORMULA(AB86),IF(ISFORMULA(AB88),IF(ISFORMULA(AB89),"""",INDEX(FILTER(SECTION_PLAY_FRAMES,{FALSE,FALSE,TRUE,FALSE}),MATCH(AB89,FILTER(SECTION_PLAY_FRAMES,{TRUE,FALSE,FALSE,FALSE}),0))),INDEX(FILTER(SECTION_PLAY_FRAMES,{FALSE,FALSE,TRUE,FALSE}),MATCH("&amp;"AB88,FILTER(SECTION_PLAY_FRAMES,{FALSE,TRUE,FALSE,FALSE}),0))),INDEX(FILTER(SECTION_PLAY_FRAMES,{TRUE,FALSE,FALSE,FALSE}),MATCH(AB86,FILTER(SECTION_PLAY_FRAMES,{FALSE,TRUE,FALSE,FALSE}),0)))"),8.31)</f>
        <v>8.31</v>
      </c>
      <c r="AC87" s="111"/>
      <c r="AD87" s="110">
        <f ca="1">IFERROR(__xludf.DUMMYFUNCTION("IF(ISFORMULA(AD86),IF(ISFORMULA(AD94),IF(ISFORMULA(AD95),"""",INDEX(FILTER(SECTION_PLAY_FRAMES,{FALSE,FALSE,TRUE,FALSE}),MATCH(AD95,FILTER(SECTION_PLAY_FRAMES,{TRUE,FALSE,FALSE,FALSE}),0))),INDEX(FILTER(SECTION_PLAY_FRAMES,{FALSE,FALSE,TRUE,FALSE}),MATCH("&amp;"AD94,FILTER(SECTION_PLAY_FRAMES,{FALSE,TRUE,FALSE,FALSE}),0))),INDEX(FILTER(SECTION_PLAY_FRAMES,{TRUE,FALSE,FALSE,FALSE}),MATCH(AD86,FILTER(SECTION_PLAY_FRAMES,{FALSE,TRUE,FALSE,FALSE}),0)))"),8.31)</f>
        <v>8.31</v>
      </c>
      <c r="AE87" s="111"/>
      <c r="AF87" s="112">
        <f ca="1">IFERROR(__xludf.DUMMYFUNCTION("IF(ISFORMULA(AF86),IF(ISFORMULA(AF90),IF(ISFORMULA(AF91),"""",INDEX(FILTER(SECTION_PLAY_FRAMES,{FALSE,FALSE,TRUE,FALSE}),MATCH(AF91,FILTER(SECTION_PLAY_FRAMES,{TRUE,FALSE,FALSE,FALSE}),0))),INDEX(FILTER(SECTION_PLAY_FRAMES,{FALSE,FALSE,TRUE,FALSE}),MATCH("&amp;"AF90,FILTER(SECTION_PLAY_FRAMES,{FALSE,TRUE,FALSE,FALSE}),0))),INDEX(FILTER(SECTION_PLAY_FRAMES,{TRUE,FALSE,FALSE,FALSE}),MATCH(AF86,FILTER(SECTION_PLAY_FRAMES,{FALSE,TRUE,FALSE,FALSE}),0)))"),8.31)</f>
        <v>8.31</v>
      </c>
      <c r="AG87" s="111"/>
      <c r="AH87" s="113">
        <f ca="1">IFERROR(__xludf.DUMMYFUNCTION("IF(ISFORMULA(AH86),IF(ISFORMULA(AH84),IF(ISFORMULA(AH85),"""",INDEX(FILTER(SECTION_PLAY_FRAMES,{FALSE,FALSE,TRUE,FALSE}),MATCH(AH85,FILTER(SECTION_PLAY_FRAMES,{TRUE,FALSE,FALSE,FALSE}),0))),INDEX(FILTER(SECTION_PLAY_FRAMES,{FALSE,FALSE,TRUE,FALSE}),MATCH("&amp;"AH84,FILTER(SECTION_PLAY_FRAMES,{FALSE,TRUE,FALSE,FALSE}),0))),INDEX(FILTER(SECTION_PLAY_FRAMES,{TRUE,FALSE,FALSE,FALSE}),MATCH(AH86,FILTER(SECTION_PLAY_FRAMES,{FALSE,TRUE,FALSE,FALSE}),0)))"),8.2)</f>
        <v>8.1999999999999993</v>
      </c>
      <c r="AI87" s="114"/>
    </row>
    <row r="88" spans="1:35" ht="17.399999999999999" x14ac:dyDescent="0.25">
      <c r="A88" s="100">
        <v>3</v>
      </c>
      <c r="B88" s="89" t="s">
        <v>8</v>
      </c>
      <c r="C88" s="91">
        <v>49</v>
      </c>
      <c r="D88" s="92" t="s">
        <v>146</v>
      </c>
      <c r="E88" s="93">
        <f ca="1">G89 + F88</f>
        <v>35.53</v>
      </c>
      <c r="F88" s="109">
        <v>7</v>
      </c>
      <c r="G88" s="45"/>
      <c r="H88" s="48" t="s">
        <v>550</v>
      </c>
      <c r="I88" s="49">
        <v>9</v>
      </c>
      <c r="J88" s="48" t="str">
        <f ca="1">IFERROR(__xludf.DUMMYFUNCTION("IF(ISFORMULA(J89),IF(ISFORMULA(J86),IF(ISFORMULA(J87),"""",INDEX(FILTER(SECTION_PLAY_FRAMES,{FALSE,FALSE,FALSE,TRUE}),MATCH(J87,FILTER(SECTION_PLAY_FRAMES,{TRUE,FALSE,FALSE,FALSE}),0))),INDEX(FILTER(SECTION_PLAY_FRAMES,{FALSE,FALSE,FALSE,TRUE}),MATCH(J86,"&amp;"FILTER(SECTION_PLAY_FRAMES,{FALSE,TRUE,FALSE,FALSE}),0))),VLOOKUP(J89,SECTION_PLAY_FRAMES,2,false))"),"1-3")</f>
        <v>1-3</v>
      </c>
      <c r="K88" s="49">
        <v>3</v>
      </c>
      <c r="L88" s="46" t="s">
        <v>545</v>
      </c>
      <c r="M88" s="47">
        <v>3</v>
      </c>
      <c r="N88" s="50" t="str">
        <f ca="1">IFERROR(__xludf.DUMMYFUNCTION("IF(ISFORMULA(N89),IF(ISFORMULA(N84),IF(ISFORMULA(N85),"""",INDEX(FILTER(SECTION_PLAY_FRAMES,{FALSE,FALSE,FALSE,TRUE}),MATCH(N85,FILTER(SECTION_PLAY_FRAMES,{TRUE,FALSE,FALSE,FALSE}),0))),INDEX(FILTER(SECTION_PLAY_FRAMES,{FALSE,FALSE,FALSE,TRUE}),MATCH(N84,"&amp;"FILTER(SECTION_PLAY_FRAMES,{FALSE,TRUE,FALSE,FALSE}),0))),VLOOKUP(N89,SECTION_PLAY_FRAMES,2,false))"),"2-3")</f>
        <v>2-3</v>
      </c>
      <c r="O88" s="52">
        <v>5</v>
      </c>
      <c r="P88" s="46" t="s">
        <v>545</v>
      </c>
      <c r="Q88" s="55">
        <v>13</v>
      </c>
      <c r="S88" s="100">
        <v>3</v>
      </c>
      <c r="T88" s="89" t="s">
        <v>73</v>
      </c>
      <c r="U88" s="91">
        <v>50</v>
      </c>
      <c r="V88" s="92" t="s">
        <v>151</v>
      </c>
      <c r="W88" s="93">
        <f ca="1">Y89 + X88</f>
        <v>33.14</v>
      </c>
      <c r="X88" s="109">
        <v>7</v>
      </c>
      <c r="Y88" s="45"/>
      <c r="Z88" s="48" t="s">
        <v>551</v>
      </c>
      <c r="AA88" s="49">
        <v>7</v>
      </c>
      <c r="AB88" s="48" t="str">
        <f ca="1">IFERROR(__xludf.DUMMYFUNCTION("IF(ISFORMULA(AB89),IF(ISFORMULA(AB86),IF(ISFORMULA(AB87),"""",INDEX(FILTER(SECTION_PLAY_FRAMES,{FALSE,FALSE,FALSE,TRUE}),MATCH(AB87,FILTER(SECTION_PLAY_FRAMES,{TRUE,FALSE,FALSE,FALSE}),0))),INDEX(FILTER(SECTION_PLAY_FRAMES,{FALSE,FALSE,FALSE,TRUE}),MATCH("&amp;"AB86,FILTER(SECTION_PLAY_FRAMES,{FALSE,TRUE,FALSE,FALSE}),0))),VLOOKUP(AB89,SECTION_PLAY_FRAMES,2,false))"),"0-3")</f>
        <v>0-3</v>
      </c>
      <c r="AC88" s="49">
        <v>5</v>
      </c>
      <c r="AD88" s="46" t="s">
        <v>545</v>
      </c>
      <c r="AE88" s="47">
        <v>6</v>
      </c>
      <c r="AF88" s="50" t="str">
        <f ca="1">IFERROR(__xludf.DUMMYFUNCTION("IF(ISFORMULA(AF89),IF(ISFORMULA(AF84),IF(ISFORMULA(AF85),"""",INDEX(FILTER(SECTION_PLAY_FRAMES,{FALSE,FALSE,FALSE,TRUE}),MATCH(AF85,FILTER(SECTION_PLAY_FRAMES,{TRUE,FALSE,FALSE,FALSE}),0))),INDEX(FILTER(SECTION_PLAY_FRAMES,{FALSE,FALSE,FALSE,TRUE}),MATCH("&amp;"AF84,FILTER(SECTION_PLAY_FRAMES,{FALSE,TRUE,FALSE,FALSE}),0))),VLOOKUP(AF89,SECTION_PLAY_FRAMES,2,false))"),"3-0")</f>
        <v>3-0</v>
      </c>
      <c r="AG88" s="52">
        <v>13</v>
      </c>
      <c r="AH88" s="46" t="s">
        <v>545</v>
      </c>
      <c r="AI88" s="55">
        <v>15</v>
      </c>
    </row>
    <row r="89" spans="1:35" ht="17.399999999999999" x14ac:dyDescent="0.3">
      <c r="A89" s="103"/>
      <c r="B89" s="99"/>
      <c r="C89" s="99"/>
      <c r="D89" s="99"/>
      <c r="E89" s="99"/>
      <c r="F89" s="99"/>
      <c r="G89" s="45">
        <f ca="1">SUM(H89:Q89)</f>
        <v>28.53</v>
      </c>
      <c r="H89" s="110">
        <f ca="1">IFERROR(__xludf.DUMMYFUNCTION("IF(ISFORMULA(H88),IF(ISFORMULA(H90),IF(ISFORMULA(H91),"""",INDEX(FILTER(SECTION_PLAY_FRAMES,{FALSE,FALSE,TRUE,FALSE}),MATCH(H91,FILTER(SECTION_PLAY_FRAMES,{TRUE,FALSE,FALSE,FALSE}),0))),INDEX(FILTER(SECTION_PLAY_FRAMES,{FALSE,FALSE,TRUE,FALSE}),MATCH(H90,"&amp;"FILTER(SECTION_PLAY_FRAMES,{FALSE,TRUE,FALSE,FALSE}),0))),INDEX(FILTER(SECTION_PLAY_FRAMES,{TRUE,FALSE,FALSE,FALSE}),MATCH(H88,FILTER(SECTION_PLAY_FRAMES,{FALSE,TRUE,FALSE,FALSE}),0)))"),8.2)</f>
        <v>8.1999999999999993</v>
      </c>
      <c r="I89" s="111"/>
      <c r="J89" s="110">
        <f ca="1">IFERROR(__xludf.DUMMYFUNCTION("IF(ISFORMULA(J88),IF(ISFORMULA(J86),IF(ISFORMULA(J87),"""",INDEX(FILTER(SECTION_PLAY_FRAMES,{FALSE,FALSE,TRUE,FALSE}),MATCH(J87,FILTER(SECTION_PLAY_FRAMES,{TRUE,FALSE,FALSE,FALSE}),0))),INDEX(FILTER(SECTION_PLAY_FRAMES,{FALSE,FALSE,TRUE,FALSE}),MATCH(J86,"&amp;"FILTER(SECTION_PLAY_FRAMES,{FALSE,TRUE,FALSE,FALSE}),0))),INDEX(FILTER(SECTION_PLAY_FRAMES,{TRUE,FALSE,FALSE,FALSE}),MATCH(J88,FILTER(SECTION_PLAY_FRAMES,{FALSE,TRUE,FALSE,FALSE}),0)))"),1.21)</f>
        <v>1.21</v>
      </c>
      <c r="K89" s="111"/>
      <c r="L89" s="112">
        <f ca="1">IFERROR(__xludf.DUMMYFUNCTION("IF(ISFORMULA(L88),IF(ISFORMULA(L92),IF(ISFORMULA(L93),"""",INDEX(FILTER(SECTION_PLAY_FRAMES,{FALSE,FALSE,TRUE,FALSE}),MATCH(L93,FILTER(SECTION_PLAY_FRAMES,{TRUE,FALSE,FALSE,FALSE}),0))),INDEX(FILTER(SECTION_PLAY_FRAMES,{FALSE,FALSE,TRUE,FALSE}),MATCH(L92,"&amp;"FILTER(SECTION_PLAY_FRAMES,{FALSE,TRUE,FALSE,FALSE}),0))),INDEX(FILTER(SECTION_PLAY_FRAMES,{TRUE,FALSE,FALSE,FALSE}),MATCH(L88,FILTER(SECTION_PLAY_FRAMES,{FALSE,TRUE,FALSE,FALSE}),0)))"),8.31)</f>
        <v>8.31</v>
      </c>
      <c r="M89" s="111"/>
      <c r="N89" s="113">
        <f ca="1">IFERROR(__xludf.DUMMYFUNCTION("IF(ISFORMULA(N88),IF(ISFORMULA(N84),IF(ISFORMULA(N85),"""",INDEX(FILTER(SECTION_PLAY_FRAMES,{FALSE,FALSE,TRUE,FALSE}),MATCH(N85,FILTER(SECTION_PLAY_FRAMES,{TRUE,FALSE,FALSE,FALSE}),0))),INDEX(FILTER(SECTION_PLAY_FRAMES,{FALSE,FALSE,TRUE,FALSE}),MATCH(N84,"&amp;"FILTER(SECTION_PLAY_FRAMES,{FALSE,TRUE,FALSE,FALSE}),0))),INDEX(FILTER(SECTION_PLAY_FRAMES,{TRUE,FALSE,FALSE,FALSE}),MATCH(N88,FILTER(SECTION_PLAY_FRAMES,{FALSE,TRUE,FALSE,FALSE}),0)))"),2.5)</f>
        <v>2.5</v>
      </c>
      <c r="O89" s="111"/>
      <c r="P89" s="112">
        <f ca="1">IFERROR(__xludf.DUMMYFUNCTION("IF(ISFORMULA(P88),IF(ISFORMULA(P94),IF(ISFORMULA(P95),"""",INDEX(FILTER(SECTION_PLAY_FRAMES,{FALSE,FALSE,TRUE,FALSE}),MATCH(P95,FILTER(SECTION_PLAY_FRAMES,{TRUE,FALSE,FALSE,FALSE}),0))),INDEX(FILTER(SECTION_PLAY_FRAMES,{FALSE,FALSE,TRUE,FALSE}),MATCH(P94,"&amp;"FILTER(SECTION_PLAY_FRAMES,{FALSE,TRUE,FALSE,FALSE}),0))),INDEX(FILTER(SECTION_PLAY_FRAMES,{TRUE,FALSE,FALSE,FALSE}),MATCH(P88,FILTER(SECTION_PLAY_FRAMES,{FALSE,TRUE,FALSE,FALSE}),0)))"),8.31)</f>
        <v>8.31</v>
      </c>
      <c r="Q89" s="114"/>
      <c r="S89" s="103"/>
      <c r="T89" s="99"/>
      <c r="U89" s="99"/>
      <c r="V89" s="99"/>
      <c r="W89" s="99"/>
      <c r="X89" s="99"/>
      <c r="Y89" s="45">
        <f ca="1">SUM(Z89:AI89)</f>
        <v>26.14</v>
      </c>
      <c r="Z89" s="110">
        <f ca="1">IFERROR(__xludf.DUMMYFUNCTION("IF(ISFORMULA(Z88),IF(ISFORMULA(Z90),IF(ISFORMULA(Z91),"""",INDEX(FILTER(SECTION_PLAY_FRAMES,{FALSE,FALSE,TRUE,FALSE}),MATCH(Z91,FILTER(SECTION_PLAY_FRAMES,{TRUE,FALSE,FALSE,FALSE}),0))),INDEX(FILTER(SECTION_PLAY_FRAMES,{FALSE,FALSE,TRUE,FALSE}),MATCH(Z90,"&amp;"FILTER(SECTION_PLAY_FRAMES,{FALSE,TRUE,FALSE,FALSE}),0))),INDEX(FILTER(SECTION_PLAY_FRAMES,{TRUE,FALSE,FALSE,FALSE}),MATCH(Z88,FILTER(SECTION_PLAY_FRAMES,{FALSE,TRUE,FALSE,FALSE}),0)))"),1.21)</f>
        <v>1.21</v>
      </c>
      <c r="AA89" s="111"/>
      <c r="AB89" s="110">
        <f ca="1">IFERROR(__xludf.DUMMYFUNCTION("IF(ISFORMULA(AB88),IF(ISFORMULA(AB86),IF(ISFORMULA(AB87),"""",INDEX(FILTER(SECTION_PLAY_FRAMES,{FALSE,FALSE,TRUE,FALSE}),MATCH(AB87,FILTER(SECTION_PLAY_FRAMES,{TRUE,FALSE,FALSE,FALSE}),0))),INDEX(FILTER(SECTION_PLAY_FRAMES,{FALSE,FALSE,TRUE,FALSE}),MATCH("&amp;"AB86,FILTER(SECTION_PLAY_FRAMES,{FALSE,TRUE,FALSE,FALSE}),0))),INDEX(FILTER(SECTION_PLAY_FRAMES,{TRUE,FALSE,FALSE,FALSE}),MATCH(AB88,FILTER(SECTION_PLAY_FRAMES,{FALSE,TRUE,FALSE,FALSE}),0)))"),0)</f>
        <v>0</v>
      </c>
      <c r="AC89" s="111"/>
      <c r="AD89" s="112">
        <f ca="1">IFERROR(__xludf.DUMMYFUNCTION("IF(ISFORMULA(AD88),IF(ISFORMULA(AD92),IF(ISFORMULA(AD93),"""",INDEX(FILTER(SECTION_PLAY_FRAMES,{FALSE,FALSE,TRUE,FALSE}),MATCH(AD93,FILTER(SECTION_PLAY_FRAMES,{TRUE,FALSE,FALSE,FALSE}),0))),INDEX(FILTER(SECTION_PLAY_FRAMES,{FALSE,FALSE,TRUE,FALSE}),MATCH("&amp;"AD92,FILTER(SECTION_PLAY_FRAMES,{FALSE,TRUE,FALSE,FALSE}),0))),INDEX(FILTER(SECTION_PLAY_FRAMES,{TRUE,FALSE,FALSE,FALSE}),MATCH(AD88,FILTER(SECTION_PLAY_FRAMES,{FALSE,TRUE,FALSE,FALSE}),0)))"),8.31)</f>
        <v>8.31</v>
      </c>
      <c r="AE89" s="111"/>
      <c r="AF89" s="113">
        <f ca="1">IFERROR(__xludf.DUMMYFUNCTION("IF(ISFORMULA(AF88),IF(ISFORMULA(AF84),IF(ISFORMULA(AF85),"""",INDEX(FILTER(SECTION_PLAY_FRAMES,{FALSE,FALSE,TRUE,FALSE}),MATCH(AF85,FILTER(SECTION_PLAY_FRAMES,{TRUE,FALSE,FALSE,FALSE}),0))),INDEX(FILTER(SECTION_PLAY_FRAMES,{FALSE,FALSE,TRUE,FALSE}),MATCH("&amp;"AF84,FILTER(SECTION_PLAY_FRAMES,{FALSE,TRUE,FALSE,FALSE}),0))),INDEX(FILTER(SECTION_PLAY_FRAMES,{TRUE,FALSE,FALSE,FALSE}),MATCH(AF88,FILTER(SECTION_PLAY_FRAMES,{FALSE,TRUE,FALSE,FALSE}),0)))"),8.31)</f>
        <v>8.31</v>
      </c>
      <c r="AG89" s="111"/>
      <c r="AH89" s="112">
        <f ca="1">IFERROR(__xludf.DUMMYFUNCTION("IF(ISFORMULA(AH88),IF(ISFORMULA(AH94),IF(ISFORMULA(AH95),"""",INDEX(FILTER(SECTION_PLAY_FRAMES,{FALSE,FALSE,TRUE,FALSE}),MATCH(AH95,FILTER(SECTION_PLAY_FRAMES,{TRUE,FALSE,FALSE,FALSE}),0))),INDEX(FILTER(SECTION_PLAY_FRAMES,{FALSE,FALSE,TRUE,FALSE}),MATCH("&amp;"AH94,FILTER(SECTION_PLAY_FRAMES,{FALSE,TRUE,FALSE,FALSE}),0))),INDEX(FILTER(SECTION_PLAY_FRAMES,{TRUE,FALSE,FALSE,FALSE}),MATCH(AH88,FILTER(SECTION_PLAY_FRAMES,{FALSE,TRUE,FALSE,FALSE}),0)))"),8.31)</f>
        <v>8.31</v>
      </c>
      <c r="AI89" s="114"/>
    </row>
    <row r="90" spans="1:35" ht="17.399999999999999" x14ac:dyDescent="0.25">
      <c r="A90" s="100">
        <v>4</v>
      </c>
      <c r="B90" s="89" t="s">
        <v>132</v>
      </c>
      <c r="C90" s="91">
        <v>62</v>
      </c>
      <c r="D90" s="92" t="s">
        <v>204</v>
      </c>
      <c r="E90" s="93">
        <f ca="1">G91 + F90</f>
        <v>20.14</v>
      </c>
      <c r="F90" s="109"/>
      <c r="G90" s="45"/>
      <c r="H90" s="48" t="str">
        <f ca="1">IFERROR(__xludf.DUMMYFUNCTION("IF(ISFORMULA(H91),IF(ISFORMULA(H88),IF(ISFORMULA(H89),"""",INDEX(FILTER(SECTION_PLAY_FRAMES,{FALSE,FALSE,FALSE,TRUE}),MATCH(H89,FILTER(SECTION_PLAY_FRAMES,{TRUE,FALSE,FALSE,FALSE}),0))),INDEX(FILTER(SECTION_PLAY_FRAMES,{FALSE,FALSE,FALSE,TRUE}),MATCH(H88,"&amp;"FILTER(SECTION_PLAY_FRAMES,{FALSE,TRUE,FALSE,FALSE}),0))),VLOOKUP(H91,SECTION_PLAY_FRAMES,2,false))"),"1-3")</f>
        <v>1-3</v>
      </c>
      <c r="I90" s="49">
        <v>9</v>
      </c>
      <c r="J90" s="46" t="s">
        <v>545</v>
      </c>
      <c r="K90" s="47">
        <v>19</v>
      </c>
      <c r="L90" s="50" t="str">
        <f ca="1">IFERROR(__xludf.DUMMYFUNCTION("IF(ISFORMULA(L91),IF(ISFORMULA(L84),IF(ISFORMULA(L85),"""",INDEX(FILTER(SECTION_PLAY_FRAMES,{FALSE,FALSE,FALSE,TRUE}),MATCH(L85,FILTER(SECTION_PLAY_FRAMES,{TRUE,FALSE,FALSE,FALSE}),0))),INDEX(FILTER(SECTION_PLAY_FRAMES,{FALSE,FALSE,FALSE,TRUE}),MATCH(L84,"&amp;"FILTER(SECTION_PLAY_FRAMES,{FALSE,TRUE,FALSE,FALSE}),0))),VLOOKUP(L91,SECTION_PLAY_FRAMES,2,false))"),"1-3")</f>
        <v>1-3</v>
      </c>
      <c r="M90" s="52">
        <v>8</v>
      </c>
      <c r="N90" s="46" t="str">
        <f ca="1">IFERROR(__xludf.DUMMYFUNCTION("IF(ISFORMULA(N91),IF(ISFORMULA(N86),IF(ISFORMULA(N87),"""",INDEX(FILTER(SECTION_PLAY_FRAMES,{FALSE,FALSE,FALSE,TRUE}),MATCH(N87,FILTER(SECTION_PLAY_FRAMES,{TRUE,FALSE,FALSE,FALSE}),0))),INDEX(FILTER(SECTION_PLAY_FRAMES,{FALSE,FALSE,FALSE,TRUE}),MATCH(N86,"&amp;"FILTER(SECTION_PLAY_FRAMES,{FALSE,TRUE,FALSE,FALSE}),0))),VLOOKUP(N91,SECTION_PLAY_FRAMES,2,false))"),"1-3")</f>
        <v>1-3</v>
      </c>
      <c r="O90" s="47">
        <v>19</v>
      </c>
      <c r="P90" s="48" t="s">
        <v>550</v>
      </c>
      <c r="Q90" s="53">
        <v>5</v>
      </c>
      <c r="S90" s="100">
        <v>4</v>
      </c>
      <c r="T90" s="89" t="s">
        <v>63</v>
      </c>
      <c r="U90" s="91">
        <v>61</v>
      </c>
      <c r="V90" s="92" t="s">
        <v>198</v>
      </c>
      <c r="W90" s="93">
        <f ca="1">Y91 + X90</f>
        <v>21.509999999999998</v>
      </c>
      <c r="X90" s="109"/>
      <c r="Y90" s="45"/>
      <c r="Z90" s="48" t="str">
        <f ca="1">IFERROR(__xludf.DUMMYFUNCTION("IF(ISFORMULA(Z91),IF(ISFORMULA(Z88),IF(ISFORMULA(Z89),"""",INDEX(FILTER(SECTION_PLAY_FRAMES,{FALSE,FALSE,FALSE,TRUE}),MATCH(Z89,FILTER(SECTION_PLAY_FRAMES,{TRUE,FALSE,FALSE,FALSE}),0))),INDEX(FILTER(SECTION_PLAY_FRAMES,{FALSE,FALSE,FALSE,TRUE}),MATCH(Z88,"&amp;"FILTER(SECTION_PLAY_FRAMES,{FALSE,TRUE,FALSE,FALSE}),0))),VLOOKUP(Z91,SECTION_PLAY_FRAMES,2,false))"),"3-1")</f>
        <v>3-1</v>
      </c>
      <c r="AA90" s="49">
        <v>7</v>
      </c>
      <c r="AB90" s="46" t="s">
        <v>545</v>
      </c>
      <c r="AC90" s="47">
        <v>20</v>
      </c>
      <c r="AD90" s="50" t="str">
        <f ca="1">IFERROR(__xludf.DUMMYFUNCTION("IF(ISFORMULA(AD91),IF(ISFORMULA(AD84),IF(ISFORMULA(AD85),"""",INDEX(FILTER(SECTION_PLAY_FRAMES,{FALSE,FALSE,FALSE,TRUE}),MATCH(AD85,FILTER(SECTION_PLAY_FRAMES,{TRUE,FALSE,FALSE,FALSE}),0))),INDEX(FILTER(SECTION_PLAY_FRAMES,{FALSE,FALSE,FALSE,TRUE}),MATCH("&amp;"AD84,FILTER(SECTION_PLAY_FRAMES,{FALSE,TRUE,FALSE,FALSE}),0))),VLOOKUP(AD91,SECTION_PLAY_FRAMES,2,false))"),"2-3")</f>
        <v>2-3</v>
      </c>
      <c r="AE90" s="52">
        <v>9</v>
      </c>
      <c r="AF90" s="46" t="str">
        <f ca="1">IFERROR(__xludf.DUMMYFUNCTION("IF(ISFORMULA(AF91),IF(ISFORMULA(AF86),IF(ISFORMULA(AF87),"""",INDEX(FILTER(SECTION_PLAY_FRAMES,{FALSE,FALSE,FALSE,TRUE}),MATCH(AF87,FILTER(SECTION_PLAY_FRAMES,{TRUE,FALSE,FALSE,FALSE}),0))),INDEX(FILTER(SECTION_PLAY_FRAMES,{FALSE,FALSE,FALSE,TRUE}),MATCH("&amp;"AF86,FILTER(SECTION_PLAY_FRAMES,{FALSE,TRUE,FALSE,FALSE}),0))),VLOOKUP(AF91,SECTION_PLAY_FRAMES,2,false))"),"0-3")</f>
        <v>0-3</v>
      </c>
      <c r="AG90" s="47">
        <v>7</v>
      </c>
      <c r="AH90" s="48" t="s">
        <v>556</v>
      </c>
      <c r="AI90" s="53">
        <v>16</v>
      </c>
    </row>
    <row r="91" spans="1:35" ht="17.399999999999999" x14ac:dyDescent="0.3">
      <c r="A91" s="103"/>
      <c r="B91" s="99"/>
      <c r="C91" s="99"/>
      <c r="D91" s="99"/>
      <c r="E91" s="99"/>
      <c r="F91" s="99"/>
      <c r="G91" s="45">
        <f ca="1">SUM(H91:Q91)</f>
        <v>20.14</v>
      </c>
      <c r="H91" s="110">
        <f ca="1">IFERROR(__xludf.DUMMYFUNCTION("IF(ISFORMULA(H90),IF(ISFORMULA(H88),IF(ISFORMULA(H89),"""",INDEX(FILTER(SECTION_PLAY_FRAMES,{FALSE,FALSE,TRUE,FALSE}),MATCH(H89,FILTER(SECTION_PLAY_FRAMES,{TRUE,FALSE,FALSE,FALSE}),0))),INDEX(FILTER(SECTION_PLAY_FRAMES,{FALSE,FALSE,TRUE,FALSE}),MATCH(H88,"&amp;"FILTER(SECTION_PLAY_FRAMES,{FALSE,TRUE,FALSE,FALSE}),0))),INDEX(FILTER(SECTION_PLAY_FRAMES,{TRUE,FALSE,FALSE,FALSE}),MATCH(H90,FILTER(SECTION_PLAY_FRAMES,{FALSE,TRUE,FALSE,FALSE}),0)))"),1.21)</f>
        <v>1.21</v>
      </c>
      <c r="I91" s="111"/>
      <c r="J91" s="112">
        <f ca="1">IFERROR(__xludf.DUMMYFUNCTION("IF(ISFORMULA(J90),IF(ISFORMULA(J94),IF(ISFORMULA(J95),"""",INDEX(FILTER(SECTION_PLAY_FRAMES,{FALSE,FALSE,TRUE,FALSE}),MATCH(J95,FILTER(SECTION_PLAY_FRAMES,{TRUE,FALSE,FALSE,FALSE}),0))),INDEX(FILTER(SECTION_PLAY_FRAMES,{FALSE,FALSE,TRUE,FALSE}),MATCH(J94,"&amp;"FILTER(SECTION_PLAY_FRAMES,{FALSE,TRUE,FALSE,FALSE}),0))),INDEX(FILTER(SECTION_PLAY_FRAMES,{TRUE,FALSE,FALSE,FALSE}),MATCH(J90,FILTER(SECTION_PLAY_FRAMES,{FALSE,TRUE,FALSE,FALSE}),0)))"),8.31)</f>
        <v>8.31</v>
      </c>
      <c r="K91" s="111"/>
      <c r="L91" s="113">
        <f ca="1">IFERROR(__xludf.DUMMYFUNCTION("IF(ISFORMULA(L90),IF(ISFORMULA(L84),IF(ISFORMULA(L85),"""",INDEX(FILTER(SECTION_PLAY_FRAMES,{FALSE,FALSE,TRUE,FALSE}),MATCH(L85,FILTER(SECTION_PLAY_FRAMES,{TRUE,FALSE,FALSE,FALSE}),0))),INDEX(FILTER(SECTION_PLAY_FRAMES,{FALSE,FALSE,TRUE,FALSE}),MATCH(L84,"&amp;"FILTER(SECTION_PLAY_FRAMES,{FALSE,TRUE,FALSE,FALSE}),0))),INDEX(FILTER(SECTION_PLAY_FRAMES,{TRUE,FALSE,FALSE,FALSE}),MATCH(L90,FILTER(SECTION_PLAY_FRAMES,{FALSE,TRUE,FALSE,FALSE}),0)))"),1.21)</f>
        <v>1.21</v>
      </c>
      <c r="M91" s="111"/>
      <c r="N91" s="112">
        <f ca="1">IFERROR(__xludf.DUMMYFUNCTION("IF(ISFORMULA(N90),IF(ISFORMULA(N86),IF(ISFORMULA(N87),"""",INDEX(FILTER(SECTION_PLAY_FRAMES,{FALSE,FALSE,TRUE,FALSE}),MATCH(N87,FILTER(SECTION_PLAY_FRAMES,{TRUE,FALSE,FALSE,FALSE}),0))),INDEX(FILTER(SECTION_PLAY_FRAMES,{FALSE,FALSE,TRUE,FALSE}),MATCH(N86,"&amp;"FILTER(SECTION_PLAY_FRAMES,{FALSE,TRUE,FALSE,FALSE}),0))),INDEX(FILTER(SECTION_PLAY_FRAMES,{TRUE,FALSE,FALSE,FALSE}),MATCH(N90,FILTER(SECTION_PLAY_FRAMES,{FALSE,TRUE,FALSE,FALSE}),0)))"),1.21)</f>
        <v>1.21</v>
      </c>
      <c r="O91" s="111"/>
      <c r="P91" s="110">
        <f ca="1">IFERROR(__xludf.DUMMYFUNCTION("IF(ISFORMULA(P90),IF(ISFORMULA(P92),IF(ISFORMULA(P93),"""",INDEX(FILTER(SECTION_PLAY_FRAMES,{FALSE,FALSE,TRUE,FALSE}),MATCH(P93,FILTER(SECTION_PLAY_FRAMES,{TRUE,FALSE,FALSE,FALSE}),0))),INDEX(FILTER(SECTION_PLAY_FRAMES,{FALSE,FALSE,TRUE,FALSE}),MATCH(P92,"&amp;"FILTER(SECTION_PLAY_FRAMES,{FALSE,TRUE,FALSE,FALSE}),0))),INDEX(FILTER(SECTION_PLAY_FRAMES,{TRUE,FALSE,FALSE,FALSE}),MATCH(P90,FILTER(SECTION_PLAY_FRAMES,{FALSE,TRUE,FALSE,FALSE}),0)))"),8.2)</f>
        <v>8.1999999999999993</v>
      </c>
      <c r="Q91" s="114"/>
      <c r="S91" s="103"/>
      <c r="T91" s="99"/>
      <c r="U91" s="99"/>
      <c r="V91" s="99"/>
      <c r="W91" s="99"/>
      <c r="X91" s="99"/>
      <c r="Y91" s="45">
        <f ca="1">SUM(Z91:AI91)</f>
        <v>21.509999999999998</v>
      </c>
      <c r="Z91" s="110">
        <f ca="1">IFERROR(__xludf.DUMMYFUNCTION("IF(ISFORMULA(Z90),IF(ISFORMULA(Z88),IF(ISFORMULA(Z89),"""",INDEX(FILTER(SECTION_PLAY_FRAMES,{FALSE,FALSE,TRUE,FALSE}),MATCH(Z89,FILTER(SECTION_PLAY_FRAMES,{TRUE,FALSE,FALSE,FALSE}),0))),INDEX(FILTER(SECTION_PLAY_FRAMES,{FALSE,FALSE,TRUE,FALSE}),MATCH(Z88,"&amp;"FILTER(SECTION_PLAY_FRAMES,{FALSE,TRUE,FALSE,FALSE}),0))),INDEX(FILTER(SECTION_PLAY_FRAMES,{TRUE,FALSE,FALSE,FALSE}),MATCH(Z90,FILTER(SECTION_PLAY_FRAMES,{FALSE,TRUE,FALSE,FALSE}),0)))"),8.2)</f>
        <v>8.1999999999999993</v>
      </c>
      <c r="AA91" s="111"/>
      <c r="AB91" s="112">
        <f ca="1">IFERROR(__xludf.DUMMYFUNCTION("IF(ISFORMULA(AB90),IF(ISFORMULA(AB94),IF(ISFORMULA(AB95),"""",INDEX(FILTER(SECTION_PLAY_FRAMES,{FALSE,FALSE,TRUE,FALSE}),MATCH(AB95,FILTER(SECTION_PLAY_FRAMES,{TRUE,FALSE,FALSE,FALSE}),0))),INDEX(FILTER(SECTION_PLAY_FRAMES,{FALSE,FALSE,TRUE,FALSE}),MATCH("&amp;"AB94,FILTER(SECTION_PLAY_FRAMES,{FALSE,TRUE,FALSE,FALSE}),0))),INDEX(FILTER(SECTION_PLAY_FRAMES,{TRUE,FALSE,FALSE,FALSE}),MATCH(AB90,FILTER(SECTION_PLAY_FRAMES,{FALSE,TRUE,FALSE,FALSE}),0)))"),8.31)</f>
        <v>8.31</v>
      </c>
      <c r="AC91" s="111"/>
      <c r="AD91" s="113">
        <f ca="1">IFERROR(__xludf.DUMMYFUNCTION("IF(ISFORMULA(AD90),IF(ISFORMULA(AD84),IF(ISFORMULA(AD85),"""",INDEX(FILTER(SECTION_PLAY_FRAMES,{FALSE,FALSE,TRUE,FALSE}),MATCH(AD85,FILTER(SECTION_PLAY_FRAMES,{TRUE,FALSE,FALSE,FALSE}),0))),INDEX(FILTER(SECTION_PLAY_FRAMES,{FALSE,FALSE,TRUE,FALSE}),MATCH("&amp;"AD84,FILTER(SECTION_PLAY_FRAMES,{FALSE,TRUE,FALSE,FALSE}),0))),INDEX(FILTER(SECTION_PLAY_FRAMES,{TRUE,FALSE,FALSE,FALSE}),MATCH(AD90,FILTER(SECTION_PLAY_FRAMES,{FALSE,TRUE,FALSE,FALSE}),0)))"),2.5)</f>
        <v>2.5</v>
      </c>
      <c r="AE91" s="111"/>
      <c r="AF91" s="112">
        <f ca="1">IFERROR(__xludf.DUMMYFUNCTION("IF(ISFORMULA(AF90),IF(ISFORMULA(AF86),IF(ISFORMULA(AF87),"""",INDEX(FILTER(SECTION_PLAY_FRAMES,{FALSE,FALSE,TRUE,FALSE}),MATCH(AF87,FILTER(SECTION_PLAY_FRAMES,{TRUE,FALSE,FALSE,FALSE}),0))),INDEX(FILTER(SECTION_PLAY_FRAMES,{FALSE,FALSE,TRUE,FALSE}),MATCH("&amp;"AF86,FILTER(SECTION_PLAY_FRAMES,{FALSE,TRUE,FALSE,FALSE}),0))),INDEX(FILTER(SECTION_PLAY_FRAMES,{TRUE,FALSE,FALSE,FALSE}),MATCH(AF90,FILTER(SECTION_PLAY_FRAMES,{FALSE,TRUE,FALSE,FALSE}),0)))"),0)</f>
        <v>0</v>
      </c>
      <c r="AG91" s="111"/>
      <c r="AH91" s="110">
        <f ca="1">IFERROR(__xludf.DUMMYFUNCTION("IF(ISFORMULA(AH90),IF(ISFORMULA(AH92),IF(ISFORMULA(AH93),"""",INDEX(FILTER(SECTION_PLAY_FRAMES,{FALSE,FALSE,TRUE,FALSE}),MATCH(AH93,FILTER(SECTION_PLAY_FRAMES,{TRUE,FALSE,FALSE,FALSE}),0))),INDEX(FILTER(SECTION_PLAY_FRAMES,{FALSE,FALSE,TRUE,FALSE}),MATCH("&amp;"AH92,FILTER(SECTION_PLAY_FRAMES,{FALSE,TRUE,FALSE,FALSE}),0))),INDEX(FILTER(SECTION_PLAY_FRAMES,{TRUE,FALSE,FALSE,FALSE}),MATCH(AH90,FILTER(SECTION_PLAY_FRAMES,{FALSE,TRUE,FALSE,FALSE}),0)))"),2.5)</f>
        <v>2.5</v>
      </c>
      <c r="AI91" s="114"/>
    </row>
    <row r="92" spans="1:35" ht="17.399999999999999" x14ac:dyDescent="0.25">
      <c r="A92" s="100">
        <v>5</v>
      </c>
      <c r="B92" s="89" t="s">
        <v>17</v>
      </c>
      <c r="C92" s="91">
        <v>85</v>
      </c>
      <c r="D92" s="92" t="s">
        <v>407</v>
      </c>
      <c r="E92" s="93">
        <f ca="1">G93 + F92</f>
        <v>11.940000000000001</v>
      </c>
      <c r="F92" s="109"/>
      <c r="G92" s="45"/>
      <c r="H92" s="46" t="str">
        <f ca="1">IFERROR(__xludf.DUMMYFUNCTION("IF(ISFORMULA(H93),IF(ISFORMULA(H86),IF(ISFORMULA(H87),"""",INDEX(FILTER(SECTION_PLAY_FRAMES,{FALSE,FALSE,FALSE,TRUE}),MATCH(H87,FILTER(SECTION_PLAY_FRAMES,{TRUE,FALSE,FALSE,FALSE}),0))),INDEX(FILTER(SECTION_PLAY_FRAMES,{FALSE,FALSE,FALSE,TRUE}),MATCH(H86,"&amp;"FILTER(SECTION_PLAY_FRAMES,{FALSE,TRUE,FALSE,FALSE}),0))),VLOOKUP(H93,SECTION_PLAY_FRAMES,2,false))"),"1-3")</f>
        <v>1-3</v>
      </c>
      <c r="I92" s="47">
        <v>6</v>
      </c>
      <c r="J92" s="50" t="str">
        <f ca="1">IFERROR(__xludf.DUMMYFUNCTION("IF(ISFORMULA(J93),IF(ISFORMULA(J84),IF(ISFORMULA(J85),"""",INDEX(FILTER(SECTION_PLAY_FRAMES,{FALSE,FALSE,FALSE,TRUE}),MATCH(J85,FILTER(SECTION_PLAY_FRAMES,{TRUE,FALSE,FALSE,FALSE}),0))),INDEX(FILTER(SECTION_PLAY_FRAMES,{FALSE,FALSE,FALSE,TRUE}),MATCH(J84,"&amp;"FILTER(SECTION_PLAY_FRAMES,{FALSE,TRUE,FALSE,FALSE}),0))),VLOOKUP(J93,SECTION_PLAY_FRAMES,2,false))"),"1-3")</f>
        <v>1-3</v>
      </c>
      <c r="K92" s="52">
        <v>2</v>
      </c>
      <c r="L92" s="46" t="str">
        <f ca="1">IFERROR(__xludf.DUMMYFUNCTION("IF(ISFORMULA(L93),IF(ISFORMULA(L88),IF(ISFORMULA(L89),"""",INDEX(FILTER(SECTION_PLAY_FRAMES,{FALSE,FALSE,FALSE,TRUE}),MATCH(L89,FILTER(SECTION_PLAY_FRAMES,{TRUE,FALSE,FALSE,FALSE}),0))),INDEX(FILTER(SECTION_PLAY_FRAMES,{FALSE,FALSE,FALSE,TRUE}),MATCH(L88,"&amp;"FILTER(SECTION_PLAY_FRAMES,{FALSE,TRUE,FALSE,FALSE}),0))),VLOOKUP(L93,SECTION_PLAY_FRAMES,2,false))"),"0-3")</f>
        <v>0-3</v>
      </c>
      <c r="M92" s="47">
        <v>3</v>
      </c>
      <c r="N92" s="48" t="s">
        <v>545</v>
      </c>
      <c r="O92" s="49">
        <v>12</v>
      </c>
      <c r="P92" s="48" t="str">
        <f ca="1">IFERROR(__xludf.DUMMYFUNCTION("IF(ISFORMULA(P93),IF(ISFORMULA(P90),IF(ISFORMULA(P91),"""",INDEX(FILTER(SECTION_PLAY_FRAMES,{FALSE,FALSE,FALSE,TRUE}),MATCH(P91,FILTER(SECTION_PLAY_FRAMES,{TRUE,FALSE,FALSE,FALSE}),0))),INDEX(FILTER(SECTION_PLAY_FRAMES,{FALSE,FALSE,FALSE,TRUE}),MATCH(P90,"&amp;"FILTER(SECTION_PLAY_FRAMES,{FALSE,TRUE,FALSE,FALSE}),0))),VLOOKUP(P93,SECTION_PLAY_FRAMES,2,false))"),"1-3")</f>
        <v>1-3</v>
      </c>
      <c r="Q92" s="53">
        <v>5</v>
      </c>
      <c r="S92" s="100">
        <v>5</v>
      </c>
      <c r="T92" s="89" t="s">
        <v>20</v>
      </c>
      <c r="U92" s="91">
        <v>90</v>
      </c>
      <c r="V92" s="92" t="s">
        <v>508</v>
      </c>
      <c r="W92" s="93">
        <f ca="1">Y93 + X92</f>
        <v>9.3099999999999987</v>
      </c>
      <c r="X92" s="109"/>
      <c r="Y92" s="45"/>
      <c r="Z92" s="46" t="str">
        <f ca="1">IFERROR(__xludf.DUMMYFUNCTION("IF(ISFORMULA(Z93),IF(ISFORMULA(Z86),IF(ISFORMULA(Z87),"""",INDEX(FILTER(SECTION_PLAY_FRAMES,{FALSE,FALSE,FALSE,TRUE}),MATCH(Z87,FILTER(SECTION_PLAY_FRAMES,{TRUE,FALSE,FALSE,FALSE}),0))),INDEX(FILTER(SECTION_PLAY_FRAMES,{FALSE,FALSE,FALSE,TRUE}),MATCH(Z86,"&amp;"FILTER(SECTION_PLAY_FRAMES,{FALSE,TRUE,FALSE,FALSE}),0))),VLOOKUP(Z93,SECTION_PLAY_FRAMES,2,false))"),"0-3")</f>
        <v>0-3</v>
      </c>
      <c r="AA92" s="47">
        <v>4</v>
      </c>
      <c r="AB92" s="50" t="str">
        <f ca="1">IFERROR(__xludf.DUMMYFUNCTION("IF(ISFORMULA(AB93),IF(ISFORMULA(AB84),IF(ISFORMULA(AB85),"""",INDEX(FILTER(SECTION_PLAY_FRAMES,{FALSE,FALSE,FALSE,TRUE}),MATCH(AB85,FILTER(SECTION_PLAY_FRAMES,{TRUE,FALSE,FALSE,FALSE}),0))),INDEX(FILTER(SECTION_PLAY_FRAMES,{FALSE,FALSE,FALSE,TRUE}),MATCH("&amp;"AB84,FILTER(SECTION_PLAY_FRAMES,{FALSE,TRUE,FALSE,FALSE}),0))),VLOOKUP(AB93,SECTION_PLAY_FRAMES,2,false))"),"0-3")</f>
        <v>0-3</v>
      </c>
      <c r="AC92" s="52">
        <v>15</v>
      </c>
      <c r="AD92" s="46" t="str">
        <f ca="1">IFERROR(__xludf.DUMMYFUNCTION("IF(ISFORMULA(AD93),IF(ISFORMULA(AD88),IF(ISFORMULA(AD89),"""",INDEX(FILTER(SECTION_PLAY_FRAMES,{FALSE,FALSE,FALSE,TRUE}),MATCH(AD89,FILTER(SECTION_PLAY_FRAMES,{TRUE,FALSE,FALSE,FALSE}),0))),INDEX(FILTER(SECTION_PLAY_FRAMES,{FALSE,FALSE,FALSE,TRUE}),MATCH("&amp;"AD88,FILTER(SECTION_PLAY_FRAMES,{FALSE,TRUE,FALSE,FALSE}),0))),VLOOKUP(AD93,SECTION_PLAY_FRAMES,2,false))"),"0-3")</f>
        <v>0-3</v>
      </c>
      <c r="AE92" s="47">
        <v>6</v>
      </c>
      <c r="AF92" s="48" t="s">
        <v>551</v>
      </c>
      <c r="AG92" s="49">
        <v>17</v>
      </c>
      <c r="AH92" s="48" t="str">
        <f ca="1">IFERROR(__xludf.DUMMYFUNCTION("IF(ISFORMULA(AH93),IF(ISFORMULA(AH90),IF(ISFORMULA(AH91),"""",INDEX(FILTER(SECTION_PLAY_FRAMES,{FALSE,FALSE,FALSE,TRUE}),MATCH(AH91,FILTER(SECTION_PLAY_FRAMES,{TRUE,FALSE,FALSE,FALSE}),0))),INDEX(FILTER(SECTION_PLAY_FRAMES,{FALSE,FALSE,FALSE,TRUE}),MATCH("&amp;"AH90,FILTER(SECTION_PLAY_FRAMES,{FALSE,TRUE,FALSE,FALSE}),0))),VLOOKUP(AH93,SECTION_PLAY_FRAMES,2,false))"),"3-2")</f>
        <v>3-2</v>
      </c>
      <c r="AI92" s="53">
        <v>16</v>
      </c>
    </row>
    <row r="93" spans="1:35" ht="17.399999999999999" x14ac:dyDescent="0.3">
      <c r="A93" s="103"/>
      <c r="B93" s="99"/>
      <c r="C93" s="99"/>
      <c r="D93" s="99"/>
      <c r="E93" s="99"/>
      <c r="F93" s="99"/>
      <c r="G93" s="45">
        <f ca="1">SUM(H93:Q93)</f>
        <v>11.940000000000001</v>
      </c>
      <c r="H93" s="112">
        <f ca="1">IFERROR(__xludf.DUMMYFUNCTION("IF(ISFORMULA(H92),IF(ISFORMULA(H86),IF(ISFORMULA(H87),"""",INDEX(FILTER(SECTION_PLAY_FRAMES,{FALSE,FALSE,TRUE,FALSE}),MATCH(H87,FILTER(SECTION_PLAY_FRAMES,{TRUE,FALSE,FALSE,FALSE}),0))),INDEX(FILTER(SECTION_PLAY_FRAMES,{FALSE,FALSE,TRUE,FALSE}),MATCH(H86,"&amp;"FILTER(SECTION_PLAY_FRAMES,{FALSE,TRUE,FALSE,FALSE}),0))),INDEX(FILTER(SECTION_PLAY_FRAMES,{TRUE,FALSE,FALSE,FALSE}),MATCH(H92,FILTER(SECTION_PLAY_FRAMES,{FALSE,TRUE,FALSE,FALSE}),0)))"),1.21)</f>
        <v>1.21</v>
      </c>
      <c r="I93" s="111"/>
      <c r="J93" s="113">
        <f ca="1">IFERROR(__xludf.DUMMYFUNCTION("IF(ISFORMULA(J92),IF(ISFORMULA(J84),IF(ISFORMULA(J85),"""",INDEX(FILTER(SECTION_PLAY_FRAMES,{FALSE,FALSE,TRUE,FALSE}),MATCH(J85,FILTER(SECTION_PLAY_FRAMES,{TRUE,FALSE,FALSE,FALSE}),0))),INDEX(FILTER(SECTION_PLAY_FRAMES,{FALSE,FALSE,TRUE,FALSE}),MATCH(J84,"&amp;"FILTER(SECTION_PLAY_FRAMES,{FALSE,TRUE,FALSE,FALSE}),0))),INDEX(FILTER(SECTION_PLAY_FRAMES,{TRUE,FALSE,FALSE,FALSE}),MATCH(J92,FILTER(SECTION_PLAY_FRAMES,{FALSE,TRUE,FALSE,FALSE}),0)))"),1.21)</f>
        <v>1.21</v>
      </c>
      <c r="K93" s="111"/>
      <c r="L93" s="112">
        <f ca="1">IFERROR(__xludf.DUMMYFUNCTION("IF(ISFORMULA(L92),IF(ISFORMULA(L88),IF(ISFORMULA(L89),"""",INDEX(FILTER(SECTION_PLAY_FRAMES,{FALSE,FALSE,TRUE,FALSE}),MATCH(L89,FILTER(SECTION_PLAY_FRAMES,{TRUE,FALSE,FALSE,FALSE}),0))),INDEX(FILTER(SECTION_PLAY_FRAMES,{FALSE,FALSE,TRUE,FALSE}),MATCH(L88,"&amp;"FILTER(SECTION_PLAY_FRAMES,{FALSE,TRUE,FALSE,FALSE}),0))),INDEX(FILTER(SECTION_PLAY_FRAMES,{TRUE,FALSE,FALSE,FALSE}),MATCH(L92,FILTER(SECTION_PLAY_FRAMES,{FALSE,TRUE,FALSE,FALSE}),0)))"),0)</f>
        <v>0</v>
      </c>
      <c r="M93" s="111"/>
      <c r="N93" s="110">
        <f ca="1">IFERROR(__xludf.DUMMYFUNCTION("IF(ISFORMULA(N92),IF(ISFORMULA(N94),IF(ISFORMULA(N95),"""",INDEX(FILTER(SECTION_PLAY_FRAMES,{FALSE,FALSE,TRUE,FALSE}),MATCH(N95,FILTER(SECTION_PLAY_FRAMES,{TRUE,FALSE,FALSE,FALSE}),0))),INDEX(FILTER(SECTION_PLAY_FRAMES,{FALSE,FALSE,TRUE,FALSE}),MATCH(N94,"&amp;"FILTER(SECTION_PLAY_FRAMES,{FALSE,TRUE,FALSE,FALSE}),0))),INDEX(FILTER(SECTION_PLAY_FRAMES,{TRUE,FALSE,FALSE,FALSE}),MATCH(N92,FILTER(SECTION_PLAY_FRAMES,{FALSE,TRUE,FALSE,FALSE}),0)))"),8.31)</f>
        <v>8.31</v>
      </c>
      <c r="O93" s="111"/>
      <c r="P93" s="110">
        <f ca="1">IFERROR(__xludf.DUMMYFUNCTION("IF(ISFORMULA(P92),IF(ISFORMULA(P90),IF(ISFORMULA(P91),"""",INDEX(FILTER(SECTION_PLAY_FRAMES,{FALSE,FALSE,TRUE,FALSE}),MATCH(P91,FILTER(SECTION_PLAY_FRAMES,{TRUE,FALSE,FALSE,FALSE}),0))),INDEX(FILTER(SECTION_PLAY_FRAMES,{FALSE,FALSE,TRUE,FALSE}),MATCH(P90,"&amp;"FILTER(SECTION_PLAY_FRAMES,{FALSE,TRUE,FALSE,FALSE}),0))),INDEX(FILTER(SECTION_PLAY_FRAMES,{TRUE,FALSE,FALSE,FALSE}),MATCH(P92,FILTER(SECTION_PLAY_FRAMES,{FALSE,TRUE,FALSE,FALSE}),0)))"),1.21)</f>
        <v>1.21</v>
      </c>
      <c r="Q93" s="114"/>
      <c r="S93" s="103"/>
      <c r="T93" s="99"/>
      <c r="U93" s="99"/>
      <c r="V93" s="99"/>
      <c r="W93" s="99"/>
      <c r="X93" s="99"/>
      <c r="Y93" s="45">
        <f ca="1">SUM(Z93:AI93)</f>
        <v>9.3099999999999987</v>
      </c>
      <c r="Z93" s="112">
        <f ca="1">IFERROR(__xludf.DUMMYFUNCTION("IF(ISFORMULA(Z92),IF(ISFORMULA(Z86),IF(ISFORMULA(Z87),"""",INDEX(FILTER(SECTION_PLAY_FRAMES,{FALSE,FALSE,TRUE,FALSE}),MATCH(Z87,FILTER(SECTION_PLAY_FRAMES,{TRUE,FALSE,FALSE,FALSE}),0))),INDEX(FILTER(SECTION_PLAY_FRAMES,{FALSE,FALSE,TRUE,FALSE}),MATCH(Z86,"&amp;"FILTER(SECTION_PLAY_FRAMES,{FALSE,TRUE,FALSE,FALSE}),0))),INDEX(FILTER(SECTION_PLAY_FRAMES,{TRUE,FALSE,FALSE,FALSE}),MATCH(Z92,FILTER(SECTION_PLAY_FRAMES,{FALSE,TRUE,FALSE,FALSE}),0)))"),0)</f>
        <v>0</v>
      </c>
      <c r="AA93" s="111"/>
      <c r="AB93" s="113">
        <f ca="1">IFERROR(__xludf.DUMMYFUNCTION("IF(ISFORMULA(AB92),IF(ISFORMULA(AB84),IF(ISFORMULA(AB85),"""",INDEX(FILTER(SECTION_PLAY_FRAMES,{FALSE,FALSE,TRUE,FALSE}),MATCH(AB85,FILTER(SECTION_PLAY_FRAMES,{TRUE,FALSE,FALSE,FALSE}),0))),INDEX(FILTER(SECTION_PLAY_FRAMES,{FALSE,FALSE,TRUE,FALSE}),MATCH("&amp;"AB84,FILTER(SECTION_PLAY_FRAMES,{FALSE,TRUE,FALSE,FALSE}),0))),INDEX(FILTER(SECTION_PLAY_FRAMES,{TRUE,FALSE,FALSE,FALSE}),MATCH(AB92,FILTER(SECTION_PLAY_FRAMES,{FALSE,TRUE,FALSE,FALSE}),0)))"),0)</f>
        <v>0</v>
      </c>
      <c r="AC93" s="111"/>
      <c r="AD93" s="112">
        <f ca="1">IFERROR(__xludf.DUMMYFUNCTION("IF(ISFORMULA(AD92),IF(ISFORMULA(AD88),IF(ISFORMULA(AD89),"""",INDEX(FILTER(SECTION_PLAY_FRAMES,{FALSE,FALSE,TRUE,FALSE}),MATCH(AD89,FILTER(SECTION_PLAY_FRAMES,{TRUE,FALSE,FALSE,FALSE}),0))),INDEX(FILTER(SECTION_PLAY_FRAMES,{FALSE,FALSE,TRUE,FALSE}),MATCH("&amp;"AD88,FILTER(SECTION_PLAY_FRAMES,{FALSE,TRUE,FALSE,FALSE}),0))),INDEX(FILTER(SECTION_PLAY_FRAMES,{TRUE,FALSE,FALSE,FALSE}),MATCH(AD92,FILTER(SECTION_PLAY_FRAMES,{FALSE,TRUE,FALSE,FALSE}),0)))"),0)</f>
        <v>0</v>
      </c>
      <c r="AE93" s="111"/>
      <c r="AF93" s="110">
        <f ca="1">IFERROR(__xludf.DUMMYFUNCTION("IF(ISFORMULA(AF92),IF(ISFORMULA(AF94),IF(ISFORMULA(AF95),"""",INDEX(FILTER(SECTION_PLAY_FRAMES,{FALSE,FALSE,TRUE,FALSE}),MATCH(AF95,FILTER(SECTION_PLAY_FRAMES,{TRUE,FALSE,FALSE,FALSE}),0))),INDEX(FILTER(SECTION_PLAY_FRAMES,{FALSE,FALSE,TRUE,FALSE}),MATCH("&amp;"AF94,FILTER(SECTION_PLAY_FRAMES,{FALSE,TRUE,FALSE,FALSE}),0))),INDEX(FILTER(SECTION_PLAY_FRAMES,{TRUE,FALSE,FALSE,FALSE}),MATCH(AF92,FILTER(SECTION_PLAY_FRAMES,{FALSE,TRUE,FALSE,FALSE}),0)))"),1.21)</f>
        <v>1.21</v>
      </c>
      <c r="AG93" s="111"/>
      <c r="AH93" s="110">
        <f ca="1">IFERROR(__xludf.DUMMYFUNCTION("IF(ISFORMULA(AH92),IF(ISFORMULA(AH90),IF(ISFORMULA(AH91),"""",INDEX(FILTER(SECTION_PLAY_FRAMES,{FALSE,FALSE,TRUE,FALSE}),MATCH(AH91,FILTER(SECTION_PLAY_FRAMES,{TRUE,FALSE,FALSE,FALSE}),0))),INDEX(FILTER(SECTION_PLAY_FRAMES,{FALSE,FALSE,TRUE,FALSE}),MATCH("&amp;"AH90,FILTER(SECTION_PLAY_FRAMES,{FALSE,TRUE,FALSE,FALSE}),0))),INDEX(FILTER(SECTION_PLAY_FRAMES,{TRUE,FALSE,FALSE,FALSE}),MATCH(AH92,FILTER(SECTION_PLAY_FRAMES,{FALSE,TRUE,FALSE,FALSE}),0)))"),8.1)</f>
        <v>8.1</v>
      </c>
      <c r="AI93" s="114"/>
    </row>
    <row r="94" spans="1:35" ht="17.399999999999999" x14ac:dyDescent="0.25">
      <c r="A94" s="100">
        <v>6</v>
      </c>
      <c r="B94" s="89" t="s">
        <v>35</v>
      </c>
      <c r="C94" s="91">
        <v>96</v>
      </c>
      <c r="D94" s="92" t="s">
        <v>523</v>
      </c>
      <c r="E94" s="93">
        <f ca="1">G95 + F94</f>
        <v>0</v>
      </c>
      <c r="F94" s="109"/>
      <c r="G94" s="45"/>
      <c r="H94" s="50" t="str">
        <f ca="1">IFERROR(__xludf.DUMMYFUNCTION("IF(ISFORMULA(H95),IF(ISFORMULA(H84),IF(ISFORMULA(H85),"""",INDEX(FILTER(SECTION_PLAY_FRAMES,{FALSE,FALSE,FALSE,TRUE}),MATCH(H85,FILTER(SECTION_PLAY_FRAMES,{TRUE,FALSE,FALSE,FALSE}),0))),INDEX(FILTER(SECTION_PLAY_FRAMES,{FALSE,FALSE,FALSE,TRUE}),MATCH(H84,"&amp;"FILTER(SECTION_PLAY_FRAMES,{FALSE,TRUE,FALSE,FALSE}),0))),VLOOKUP(H95,SECTION_PLAY_FRAMES,2,false))"),"0-3")</f>
        <v>0-3</v>
      </c>
      <c r="I94" s="52">
        <v>2</v>
      </c>
      <c r="J94" s="46" t="str">
        <f ca="1">IFERROR(__xludf.DUMMYFUNCTION("IF(ISFORMULA(J95),IF(ISFORMULA(J90),IF(ISFORMULA(J91),"""",INDEX(FILTER(SECTION_PLAY_FRAMES,{FALSE,FALSE,FALSE,TRUE}),MATCH(J91,FILTER(SECTION_PLAY_FRAMES,{TRUE,FALSE,FALSE,FALSE}),0))),INDEX(FILTER(SECTION_PLAY_FRAMES,{FALSE,FALSE,FALSE,TRUE}),MATCH(J90,"&amp;"FILTER(SECTION_PLAY_FRAMES,{FALSE,TRUE,FALSE,FALSE}),0))),VLOOKUP(J95,SECTION_PLAY_FRAMES,2,false))"),"0-3")</f>
        <v>0-3</v>
      </c>
      <c r="K94" s="47">
        <v>19</v>
      </c>
      <c r="L94" s="48" t="str">
        <f ca="1">IFERROR(__xludf.DUMMYFUNCTION("IF(ISFORMULA(L95),IF(ISFORMULA(L86),IF(ISFORMULA(L87),"""",INDEX(FILTER(SECTION_PLAY_FRAMES,{FALSE,FALSE,FALSE,TRUE}),MATCH(L87,FILTER(SECTION_PLAY_FRAMES,{TRUE,FALSE,FALSE,FALSE}),0))),INDEX(FILTER(SECTION_PLAY_FRAMES,{FALSE,FALSE,FALSE,TRUE}),MATCH(L86,"&amp;"FILTER(SECTION_PLAY_FRAMES,{FALSE,TRUE,FALSE,FALSE}),0))),VLOOKUP(L95,SECTION_PLAY_FRAMES,2,false))"),"0-3")</f>
        <v>0-3</v>
      </c>
      <c r="M94" s="49">
        <v>7</v>
      </c>
      <c r="N94" s="48" t="str">
        <f ca="1">IFERROR(__xludf.DUMMYFUNCTION("IF(ISFORMULA(N95),IF(ISFORMULA(N92),IF(ISFORMULA(N93),"""",INDEX(FILTER(SECTION_PLAY_FRAMES,{FALSE,FALSE,FALSE,TRUE}),MATCH(N93,FILTER(SECTION_PLAY_FRAMES,{TRUE,FALSE,FALSE,FALSE}),0))),INDEX(FILTER(SECTION_PLAY_FRAMES,{FALSE,FALSE,FALSE,TRUE}),MATCH(N92,"&amp;"FILTER(SECTION_PLAY_FRAMES,{FALSE,TRUE,FALSE,FALSE}),0))),VLOOKUP(N95,SECTION_PLAY_FRAMES,2,false))"),"0-3")</f>
        <v>0-3</v>
      </c>
      <c r="O94" s="49">
        <v>12</v>
      </c>
      <c r="P94" s="46" t="str">
        <f ca="1">IFERROR(__xludf.DUMMYFUNCTION("IF(ISFORMULA(P95),IF(ISFORMULA(P88),IF(ISFORMULA(P89),"""",INDEX(FILTER(SECTION_PLAY_FRAMES,{FALSE,FALSE,FALSE,TRUE}),MATCH(P89,FILTER(SECTION_PLAY_FRAMES,{TRUE,FALSE,FALSE,FALSE}),0))),INDEX(FILTER(SECTION_PLAY_FRAMES,{FALSE,FALSE,FALSE,TRUE}),MATCH(P88,"&amp;"FILTER(SECTION_PLAY_FRAMES,{FALSE,TRUE,FALSE,FALSE}),0))),VLOOKUP(P95,SECTION_PLAY_FRAMES,2,false))"),"0-3")</f>
        <v>0-3</v>
      </c>
      <c r="Q94" s="55">
        <v>13</v>
      </c>
      <c r="S94" s="100">
        <v>6</v>
      </c>
      <c r="T94" s="89" t="s">
        <v>17</v>
      </c>
      <c r="U94" s="91">
        <v>95</v>
      </c>
      <c r="V94" s="92" t="s">
        <v>522</v>
      </c>
      <c r="W94" s="93">
        <f ca="1">Y95 + X94</f>
        <v>8.1999999999999993</v>
      </c>
      <c r="X94" s="109"/>
      <c r="Y94" s="45"/>
      <c r="Z94" s="50" t="str">
        <f ca="1">IFERROR(__xludf.DUMMYFUNCTION("IF(ISFORMULA(Z95),IF(ISFORMULA(Z84),IF(ISFORMULA(Z85),"""",INDEX(FILTER(SECTION_PLAY_FRAMES,{FALSE,FALSE,FALSE,TRUE}),MATCH(Z85,FILTER(SECTION_PLAY_FRAMES,{TRUE,FALSE,FALSE,FALSE}),0))),INDEX(FILTER(SECTION_PLAY_FRAMES,{FALSE,FALSE,FALSE,TRUE}),MATCH(Z84,"&amp;"FILTER(SECTION_PLAY_FRAMES,{FALSE,TRUE,FALSE,FALSE}),0))),VLOOKUP(Z95,SECTION_PLAY_FRAMES,2,false))"),"0-3")</f>
        <v>0-3</v>
      </c>
      <c r="AA94" s="52">
        <v>18</v>
      </c>
      <c r="AB94" s="46" t="str">
        <f ca="1">IFERROR(__xludf.DUMMYFUNCTION("IF(ISFORMULA(AB95),IF(ISFORMULA(AB90),IF(ISFORMULA(AB91),"""",INDEX(FILTER(SECTION_PLAY_FRAMES,{FALSE,FALSE,FALSE,TRUE}),MATCH(AB91,FILTER(SECTION_PLAY_FRAMES,{TRUE,FALSE,FALSE,FALSE}),0))),INDEX(FILTER(SECTION_PLAY_FRAMES,{FALSE,FALSE,FALSE,TRUE}),MATCH("&amp;"AB90,FILTER(SECTION_PLAY_FRAMES,{FALSE,TRUE,FALSE,FALSE}),0))),VLOOKUP(AB95,SECTION_PLAY_FRAMES,2,false))"),"0-3")</f>
        <v>0-3</v>
      </c>
      <c r="AC94" s="47">
        <v>20</v>
      </c>
      <c r="AD94" s="48" t="str">
        <f ca="1">IFERROR(__xludf.DUMMYFUNCTION("IF(ISFORMULA(AD95),IF(ISFORMULA(AD86),IF(ISFORMULA(AD87),"""",INDEX(FILTER(SECTION_PLAY_FRAMES,{FALSE,FALSE,FALSE,TRUE}),MATCH(AD87,FILTER(SECTION_PLAY_FRAMES,{TRUE,FALSE,FALSE,FALSE}),0))),INDEX(FILTER(SECTION_PLAY_FRAMES,{FALSE,FALSE,FALSE,TRUE}),MATCH("&amp;"AD86,FILTER(SECTION_PLAY_FRAMES,{FALSE,TRUE,FALSE,FALSE}),0))),VLOOKUP(AD95,SECTION_PLAY_FRAMES,2,false))"),"0-3")</f>
        <v>0-3</v>
      </c>
      <c r="AE94" s="49">
        <v>19</v>
      </c>
      <c r="AF94" s="48" t="str">
        <f ca="1">IFERROR(__xludf.DUMMYFUNCTION("IF(ISFORMULA(AF95),IF(ISFORMULA(AF92),IF(ISFORMULA(AF93),"""",INDEX(FILTER(SECTION_PLAY_FRAMES,{FALSE,FALSE,FALSE,TRUE}),MATCH(AF93,FILTER(SECTION_PLAY_FRAMES,{TRUE,FALSE,FALSE,FALSE}),0))),INDEX(FILTER(SECTION_PLAY_FRAMES,{FALSE,FALSE,FALSE,TRUE}),MATCH("&amp;"AF92,FILTER(SECTION_PLAY_FRAMES,{FALSE,TRUE,FALSE,FALSE}),0))),VLOOKUP(AF95,SECTION_PLAY_FRAMES,2,false))"),"3-1")</f>
        <v>3-1</v>
      </c>
      <c r="AG94" s="49">
        <v>17</v>
      </c>
      <c r="AH94" s="46" t="str">
        <f ca="1">IFERROR(__xludf.DUMMYFUNCTION("IF(ISFORMULA(AH95),IF(ISFORMULA(AH88),IF(ISFORMULA(AH89),"""",INDEX(FILTER(SECTION_PLAY_FRAMES,{FALSE,FALSE,FALSE,TRUE}),MATCH(AH89,FILTER(SECTION_PLAY_FRAMES,{TRUE,FALSE,FALSE,FALSE}),0))),INDEX(FILTER(SECTION_PLAY_FRAMES,{FALSE,FALSE,FALSE,TRUE}),MATCH("&amp;"AH88,FILTER(SECTION_PLAY_FRAMES,{FALSE,TRUE,FALSE,FALSE}),0))),VLOOKUP(AH95,SECTION_PLAY_FRAMES,2,false))"),"0-3")</f>
        <v>0-3</v>
      </c>
      <c r="AI94" s="55">
        <v>15</v>
      </c>
    </row>
    <row r="95" spans="1:35" ht="17.399999999999999" x14ac:dyDescent="0.3">
      <c r="A95" s="101"/>
      <c r="B95" s="90"/>
      <c r="C95" s="90"/>
      <c r="D95" s="90"/>
      <c r="E95" s="90"/>
      <c r="F95" s="90"/>
      <c r="G95" s="54">
        <f ca="1">SUM(H95:Q95)</f>
        <v>0</v>
      </c>
      <c r="H95" s="115">
        <f ca="1">IFERROR(__xludf.DUMMYFUNCTION("IF(ISFORMULA(H94),IF(ISFORMULA(H84),IF(ISFORMULA(H85),"""",INDEX(FILTER(SECTION_PLAY_FRAMES,{FALSE,FALSE,TRUE,FALSE}),MATCH(H85,FILTER(SECTION_PLAY_FRAMES,{TRUE,FALSE,FALSE,FALSE}),0))),INDEX(FILTER(SECTION_PLAY_FRAMES,{FALSE,FALSE,TRUE,FALSE}),MATCH(H84,"&amp;"FILTER(SECTION_PLAY_FRAMES,{FALSE,TRUE,FALSE,FALSE}),0))),INDEX(FILTER(SECTION_PLAY_FRAMES,{TRUE,FALSE,FALSE,FALSE}),MATCH(H94,FILTER(SECTION_PLAY_FRAMES,{FALSE,TRUE,FALSE,FALSE}),0)))"),0)</f>
        <v>0</v>
      </c>
      <c r="I95" s="95"/>
      <c r="J95" s="96">
        <f ca="1">IFERROR(__xludf.DUMMYFUNCTION("IF(ISFORMULA(J94),IF(ISFORMULA(J90),IF(ISFORMULA(J91),"""",INDEX(FILTER(SECTION_PLAY_FRAMES,{FALSE,FALSE,TRUE,FALSE}),MATCH(J91,FILTER(SECTION_PLAY_FRAMES,{TRUE,FALSE,FALSE,FALSE}),0))),INDEX(FILTER(SECTION_PLAY_FRAMES,{FALSE,FALSE,TRUE,FALSE}),MATCH(J90,"&amp;"FILTER(SECTION_PLAY_FRAMES,{FALSE,TRUE,FALSE,FALSE}),0))),INDEX(FILTER(SECTION_PLAY_FRAMES,{TRUE,FALSE,FALSE,FALSE}),MATCH(J94,FILTER(SECTION_PLAY_FRAMES,{FALSE,TRUE,FALSE,FALSE}),0)))"),0)</f>
        <v>0</v>
      </c>
      <c r="K95" s="95"/>
      <c r="L95" s="94">
        <f ca="1">IFERROR(__xludf.DUMMYFUNCTION("IF(ISFORMULA(L94),IF(ISFORMULA(L86),IF(ISFORMULA(L87),"""",INDEX(FILTER(SECTION_PLAY_FRAMES,{FALSE,FALSE,TRUE,FALSE}),MATCH(L87,FILTER(SECTION_PLAY_FRAMES,{TRUE,FALSE,FALSE,FALSE}),0))),INDEX(FILTER(SECTION_PLAY_FRAMES,{FALSE,FALSE,TRUE,FALSE}),MATCH(L86,"&amp;"FILTER(SECTION_PLAY_FRAMES,{FALSE,TRUE,FALSE,FALSE}),0))),INDEX(FILTER(SECTION_PLAY_FRAMES,{TRUE,FALSE,FALSE,FALSE}),MATCH(L94,FILTER(SECTION_PLAY_FRAMES,{FALSE,TRUE,FALSE,FALSE}),0)))"),0)</f>
        <v>0</v>
      </c>
      <c r="M95" s="95"/>
      <c r="N95" s="94">
        <f ca="1">IFERROR(__xludf.DUMMYFUNCTION("IF(ISFORMULA(N94),IF(ISFORMULA(N92),IF(ISFORMULA(N93),"""",INDEX(FILTER(SECTION_PLAY_FRAMES,{FALSE,FALSE,TRUE,FALSE}),MATCH(N93,FILTER(SECTION_PLAY_FRAMES,{TRUE,FALSE,FALSE,FALSE}),0))),INDEX(FILTER(SECTION_PLAY_FRAMES,{FALSE,FALSE,TRUE,FALSE}),MATCH(N92,"&amp;"FILTER(SECTION_PLAY_FRAMES,{FALSE,TRUE,FALSE,FALSE}),0))),INDEX(FILTER(SECTION_PLAY_FRAMES,{TRUE,FALSE,FALSE,FALSE}),MATCH(N94,FILTER(SECTION_PLAY_FRAMES,{FALSE,TRUE,FALSE,FALSE}),0)))"),0)</f>
        <v>0</v>
      </c>
      <c r="O95" s="95"/>
      <c r="P95" s="96">
        <f ca="1">IFERROR(__xludf.DUMMYFUNCTION("IF(ISFORMULA(P94),IF(ISFORMULA(P88),IF(ISFORMULA(P89),"""",INDEX(FILTER(SECTION_PLAY_FRAMES,{FALSE,FALSE,TRUE,FALSE}),MATCH(P89,FILTER(SECTION_PLAY_FRAMES,{TRUE,FALSE,FALSE,FALSE}),0))),INDEX(FILTER(SECTION_PLAY_FRAMES,{FALSE,FALSE,TRUE,FALSE}),MATCH(P88,"&amp;"FILTER(SECTION_PLAY_FRAMES,{FALSE,TRUE,FALSE,FALSE}),0))),INDEX(FILTER(SECTION_PLAY_FRAMES,{TRUE,FALSE,FALSE,FALSE}),MATCH(P94,FILTER(SECTION_PLAY_FRAMES,{FALSE,TRUE,FALSE,FALSE}),0)))"),0)</f>
        <v>0</v>
      </c>
      <c r="Q95" s="97"/>
      <c r="S95" s="101"/>
      <c r="T95" s="90"/>
      <c r="U95" s="90"/>
      <c r="V95" s="90"/>
      <c r="W95" s="90"/>
      <c r="X95" s="90"/>
      <c r="Y95" s="54">
        <f ca="1">SUM(Z95:AI95)</f>
        <v>8.1999999999999993</v>
      </c>
      <c r="Z95" s="115">
        <f ca="1">IFERROR(__xludf.DUMMYFUNCTION("IF(ISFORMULA(Z94),IF(ISFORMULA(Z84),IF(ISFORMULA(Z85),"""",INDEX(FILTER(SECTION_PLAY_FRAMES,{FALSE,FALSE,TRUE,FALSE}),MATCH(Z85,FILTER(SECTION_PLAY_FRAMES,{TRUE,FALSE,FALSE,FALSE}),0))),INDEX(FILTER(SECTION_PLAY_FRAMES,{FALSE,FALSE,TRUE,FALSE}),MATCH(Z84,"&amp;"FILTER(SECTION_PLAY_FRAMES,{FALSE,TRUE,FALSE,FALSE}),0))),INDEX(FILTER(SECTION_PLAY_FRAMES,{TRUE,FALSE,FALSE,FALSE}),MATCH(Z94,FILTER(SECTION_PLAY_FRAMES,{FALSE,TRUE,FALSE,FALSE}),0)))"),0)</f>
        <v>0</v>
      </c>
      <c r="AA95" s="95"/>
      <c r="AB95" s="96">
        <f ca="1">IFERROR(__xludf.DUMMYFUNCTION("IF(ISFORMULA(AB94),IF(ISFORMULA(AB90),IF(ISFORMULA(AB91),"""",INDEX(FILTER(SECTION_PLAY_FRAMES,{FALSE,FALSE,TRUE,FALSE}),MATCH(AB91,FILTER(SECTION_PLAY_FRAMES,{TRUE,FALSE,FALSE,FALSE}),0))),INDEX(FILTER(SECTION_PLAY_FRAMES,{FALSE,FALSE,TRUE,FALSE}),MATCH("&amp;"AB90,FILTER(SECTION_PLAY_FRAMES,{FALSE,TRUE,FALSE,FALSE}),0))),INDEX(FILTER(SECTION_PLAY_FRAMES,{TRUE,FALSE,FALSE,FALSE}),MATCH(AB94,FILTER(SECTION_PLAY_FRAMES,{FALSE,TRUE,FALSE,FALSE}),0)))"),0)</f>
        <v>0</v>
      </c>
      <c r="AC95" s="95"/>
      <c r="AD95" s="94">
        <f ca="1">IFERROR(__xludf.DUMMYFUNCTION("IF(ISFORMULA(AD94),IF(ISFORMULA(AD86),IF(ISFORMULA(AD87),"""",INDEX(FILTER(SECTION_PLAY_FRAMES,{FALSE,FALSE,TRUE,FALSE}),MATCH(AD87,FILTER(SECTION_PLAY_FRAMES,{TRUE,FALSE,FALSE,FALSE}),0))),INDEX(FILTER(SECTION_PLAY_FRAMES,{FALSE,FALSE,TRUE,FALSE}),MATCH("&amp;"AD86,FILTER(SECTION_PLAY_FRAMES,{FALSE,TRUE,FALSE,FALSE}),0))),INDEX(FILTER(SECTION_PLAY_FRAMES,{TRUE,FALSE,FALSE,FALSE}),MATCH(AD94,FILTER(SECTION_PLAY_FRAMES,{FALSE,TRUE,FALSE,FALSE}),0)))"),0)</f>
        <v>0</v>
      </c>
      <c r="AE95" s="95"/>
      <c r="AF95" s="94">
        <f ca="1">IFERROR(__xludf.DUMMYFUNCTION("IF(ISFORMULA(AF94),IF(ISFORMULA(AF92),IF(ISFORMULA(AF93),"""",INDEX(FILTER(SECTION_PLAY_FRAMES,{FALSE,FALSE,TRUE,FALSE}),MATCH(AF93,FILTER(SECTION_PLAY_FRAMES,{TRUE,FALSE,FALSE,FALSE}),0))),INDEX(FILTER(SECTION_PLAY_FRAMES,{FALSE,FALSE,TRUE,FALSE}),MATCH("&amp;"AF92,FILTER(SECTION_PLAY_FRAMES,{FALSE,TRUE,FALSE,FALSE}),0))),INDEX(FILTER(SECTION_PLAY_FRAMES,{TRUE,FALSE,FALSE,FALSE}),MATCH(AF94,FILTER(SECTION_PLAY_FRAMES,{FALSE,TRUE,FALSE,FALSE}),0)))"),8.2)</f>
        <v>8.1999999999999993</v>
      </c>
      <c r="AG95" s="95"/>
      <c r="AH95" s="96">
        <f ca="1">IFERROR(__xludf.DUMMYFUNCTION("IF(ISFORMULA(AH94),IF(ISFORMULA(AH88),IF(ISFORMULA(AH89),"""",INDEX(FILTER(SECTION_PLAY_FRAMES,{FALSE,FALSE,TRUE,FALSE}),MATCH(AH89,FILTER(SECTION_PLAY_FRAMES,{TRUE,FALSE,FALSE,FALSE}),0))),INDEX(FILTER(SECTION_PLAY_FRAMES,{FALSE,FALSE,TRUE,FALSE}),MATCH("&amp;"AH88,FILTER(SECTION_PLAY_FRAMES,{FALSE,TRUE,FALSE,FALSE}),0))),INDEX(FILTER(SECTION_PLAY_FRAMES,{TRUE,FALSE,FALSE,FALSE}),MATCH(AH94,FILTER(SECTION_PLAY_FRAMES,{FALSE,TRUE,FALSE,FALSE}),0)))"),0)</f>
        <v>0</v>
      </c>
      <c r="AI95" s="97"/>
    </row>
    <row r="97" spans="1:35" ht="13.8" x14ac:dyDescent="0.25">
      <c r="A97" s="98" t="s">
        <v>609</v>
      </c>
      <c r="B97" s="99"/>
      <c r="C97" s="99"/>
      <c r="D97" s="99"/>
      <c r="S97" s="98" t="s">
        <v>610</v>
      </c>
      <c r="T97" s="99"/>
      <c r="U97" s="99"/>
      <c r="V97" s="99"/>
    </row>
    <row r="98" spans="1:35" ht="17.399999999999999" x14ac:dyDescent="0.25">
      <c r="A98" s="102">
        <v>1</v>
      </c>
      <c r="B98" s="104" t="s">
        <v>8</v>
      </c>
      <c r="C98" s="105">
        <v>15</v>
      </c>
      <c r="D98" s="106" t="s">
        <v>49</v>
      </c>
      <c r="E98" s="107">
        <f ca="1">G99 + F98</f>
        <v>41.12</v>
      </c>
      <c r="F98" s="108">
        <v>7</v>
      </c>
      <c r="G98" s="41"/>
      <c r="H98" s="42" t="s">
        <v>550</v>
      </c>
      <c r="I98" s="43">
        <v>1</v>
      </c>
      <c r="J98" s="42" t="s">
        <v>550</v>
      </c>
      <c r="K98" s="43">
        <v>4</v>
      </c>
      <c r="L98" s="42" t="s">
        <v>545</v>
      </c>
      <c r="M98" s="43">
        <v>11</v>
      </c>
      <c r="N98" s="42" t="s">
        <v>550</v>
      </c>
      <c r="O98" s="43">
        <v>3</v>
      </c>
      <c r="P98" s="42" t="s">
        <v>551</v>
      </c>
      <c r="Q98" s="44">
        <v>11</v>
      </c>
      <c r="S98" s="102">
        <v>1</v>
      </c>
      <c r="T98" s="104" t="s">
        <v>17</v>
      </c>
      <c r="U98" s="105">
        <v>16</v>
      </c>
      <c r="V98" s="106" t="s">
        <v>50</v>
      </c>
      <c r="W98" s="107">
        <f ca="1">Y99 + X98</f>
        <v>44.21</v>
      </c>
      <c r="X98" s="108">
        <v>9</v>
      </c>
      <c r="Y98" s="41"/>
      <c r="Z98" s="42" t="s">
        <v>556</v>
      </c>
      <c r="AA98" s="43">
        <v>16</v>
      </c>
      <c r="AB98" s="42" t="s">
        <v>555</v>
      </c>
      <c r="AC98" s="43">
        <v>15</v>
      </c>
      <c r="AD98" s="42" t="s">
        <v>550</v>
      </c>
      <c r="AE98" s="43">
        <v>16</v>
      </c>
      <c r="AF98" s="42" t="s">
        <v>545</v>
      </c>
      <c r="AG98" s="43">
        <v>16</v>
      </c>
      <c r="AH98" s="42" t="s">
        <v>555</v>
      </c>
      <c r="AI98" s="44">
        <v>11</v>
      </c>
    </row>
    <row r="99" spans="1:35" ht="17.399999999999999" x14ac:dyDescent="0.3">
      <c r="A99" s="103"/>
      <c r="B99" s="99"/>
      <c r="C99" s="99"/>
      <c r="D99" s="99"/>
      <c r="E99" s="99"/>
      <c r="F99" s="99"/>
      <c r="G99" s="45">
        <f ca="1">SUM(H99:Q99)</f>
        <v>34.119999999999997</v>
      </c>
      <c r="H99" s="113">
        <f ca="1">IFERROR(__xludf.DUMMYFUNCTION("IF(ISFORMULA(H98),IF(ISFORMULA(H108),IF(ISFORMULA(H109),"""",INDEX(FILTER(SECTION_PLAY_FRAMES,{FALSE,FALSE,TRUE,FALSE}),MATCH(H109,FILTER(SECTION_PLAY_FRAMES,{TRUE,FALSE,FALSE,FALSE}),0))),INDEX(FILTER(SECTION_PLAY_FRAMES,{FALSE,FALSE,TRUE,FALSE}),MATCH(H"&amp;"108,FILTER(SECTION_PLAY_FRAMES,{FALSE,TRUE,FALSE,FALSE}),0))),INDEX(FILTER(SECTION_PLAY_FRAMES,{TRUE,FALSE,FALSE,FALSE}),MATCH(H98,FILTER(SECTION_PLAY_FRAMES,{FALSE,TRUE,FALSE,FALSE}),0)))"),8.2)</f>
        <v>8.1999999999999993</v>
      </c>
      <c r="I99" s="111"/>
      <c r="J99" s="113">
        <f ca="1">IFERROR(__xludf.DUMMYFUNCTION("IF(ISFORMULA(J98),IF(ISFORMULA(J106),IF(ISFORMULA(J107),"""",INDEX(FILTER(SECTION_PLAY_FRAMES,{FALSE,FALSE,TRUE,FALSE}),MATCH(J107,FILTER(SECTION_PLAY_FRAMES,{TRUE,FALSE,FALSE,FALSE}),0))),INDEX(FILTER(SECTION_PLAY_FRAMES,{FALSE,FALSE,TRUE,FALSE}),MATCH(J"&amp;"106,FILTER(SECTION_PLAY_FRAMES,{FALSE,TRUE,FALSE,FALSE}),0))),INDEX(FILTER(SECTION_PLAY_FRAMES,{TRUE,FALSE,FALSE,FALSE}),MATCH(J98,FILTER(SECTION_PLAY_FRAMES,{FALSE,TRUE,FALSE,FALSE}),0)))"),8.2)</f>
        <v>8.1999999999999993</v>
      </c>
      <c r="K99" s="111"/>
      <c r="L99" s="113">
        <f ca="1">IFERROR(__xludf.DUMMYFUNCTION("IF(ISFORMULA(L98),IF(ISFORMULA(L104),IF(ISFORMULA(L105),"""",INDEX(FILTER(SECTION_PLAY_FRAMES,{FALSE,FALSE,TRUE,FALSE}),MATCH(L105,FILTER(SECTION_PLAY_FRAMES,{TRUE,FALSE,FALSE,FALSE}),0))),INDEX(FILTER(SECTION_PLAY_FRAMES,{FALSE,FALSE,TRUE,FALSE}),MATCH(L"&amp;"104,FILTER(SECTION_PLAY_FRAMES,{FALSE,TRUE,FALSE,FALSE}),0))),INDEX(FILTER(SECTION_PLAY_FRAMES,{TRUE,FALSE,FALSE,FALSE}),MATCH(L98,FILTER(SECTION_PLAY_FRAMES,{FALSE,TRUE,FALSE,FALSE}),0)))"),8.31)</f>
        <v>8.31</v>
      </c>
      <c r="M99" s="111"/>
      <c r="N99" s="113">
        <f ca="1">IFERROR(__xludf.DUMMYFUNCTION("IF(ISFORMULA(N98),IF(ISFORMULA(N102),IF(ISFORMULA(N103),"""",INDEX(FILTER(SECTION_PLAY_FRAMES,{FALSE,FALSE,TRUE,FALSE}),MATCH(N103,FILTER(SECTION_PLAY_FRAMES,{TRUE,FALSE,FALSE,FALSE}),0))),INDEX(FILTER(SECTION_PLAY_FRAMES,{FALSE,FALSE,TRUE,FALSE}),MATCH(N"&amp;"102,FILTER(SECTION_PLAY_FRAMES,{FALSE,TRUE,FALSE,FALSE}),0))),INDEX(FILTER(SECTION_PLAY_FRAMES,{TRUE,FALSE,FALSE,FALSE}),MATCH(N98,FILTER(SECTION_PLAY_FRAMES,{FALSE,TRUE,FALSE,FALSE}),0)))"),8.2)</f>
        <v>8.1999999999999993</v>
      </c>
      <c r="O99" s="111"/>
      <c r="P99" s="113">
        <f ca="1">IFERROR(__xludf.DUMMYFUNCTION("IF(ISFORMULA(P98),IF(ISFORMULA(P100),IF(ISFORMULA(P101),"""",INDEX(FILTER(SECTION_PLAY_FRAMES,{FALSE,FALSE,TRUE,FALSE}),MATCH(P101,FILTER(SECTION_PLAY_FRAMES,{TRUE,FALSE,FALSE,FALSE}),0))),INDEX(FILTER(SECTION_PLAY_FRAMES,{FALSE,FALSE,TRUE,FALSE}),MATCH(P"&amp;"100,FILTER(SECTION_PLAY_FRAMES,{FALSE,TRUE,FALSE,FALSE}),0))),INDEX(FILTER(SECTION_PLAY_FRAMES,{TRUE,FALSE,FALSE,FALSE}),MATCH(P98,FILTER(SECTION_PLAY_FRAMES,{FALSE,TRUE,FALSE,FALSE}),0)))"),1.21)</f>
        <v>1.21</v>
      </c>
      <c r="Q99" s="114"/>
      <c r="S99" s="103"/>
      <c r="T99" s="99"/>
      <c r="U99" s="99"/>
      <c r="V99" s="99"/>
      <c r="W99" s="99"/>
      <c r="X99" s="99"/>
      <c r="Y99" s="45">
        <f ca="1">SUM(Z99:AI99)</f>
        <v>35.21</v>
      </c>
      <c r="Z99" s="113">
        <f ca="1">IFERROR(__xludf.DUMMYFUNCTION("IF(ISFORMULA(Z98),IF(ISFORMULA(Z108),IF(ISFORMULA(Z109),"""",INDEX(FILTER(SECTION_PLAY_FRAMES,{FALSE,FALSE,TRUE,FALSE}),MATCH(Z109,FILTER(SECTION_PLAY_FRAMES,{TRUE,FALSE,FALSE,FALSE}),0))),INDEX(FILTER(SECTION_PLAY_FRAMES,{FALSE,FALSE,TRUE,FALSE}),MATCH(Z"&amp;"108,FILTER(SECTION_PLAY_FRAMES,{FALSE,TRUE,FALSE,FALSE}),0))),INDEX(FILTER(SECTION_PLAY_FRAMES,{TRUE,FALSE,FALSE,FALSE}),MATCH(Z98,FILTER(SECTION_PLAY_FRAMES,{FALSE,TRUE,FALSE,FALSE}),0)))"),2.5)</f>
        <v>2.5</v>
      </c>
      <c r="AA99" s="111"/>
      <c r="AB99" s="113">
        <f ca="1">IFERROR(__xludf.DUMMYFUNCTION("IF(ISFORMULA(AB98),IF(ISFORMULA(AB106),IF(ISFORMULA(AB107),"""",INDEX(FILTER(SECTION_PLAY_FRAMES,{FALSE,FALSE,TRUE,FALSE}),MATCH(AB107,FILTER(SECTION_PLAY_FRAMES,{TRUE,FALSE,FALSE,FALSE}),0))),INDEX(FILTER(SECTION_PLAY_FRAMES,{FALSE,FALSE,TRUE,FALSE}),MAT"&amp;"CH(AB106,FILTER(SECTION_PLAY_FRAMES,{FALSE,TRUE,FALSE,FALSE}),0))),INDEX(FILTER(SECTION_PLAY_FRAMES,{TRUE,FALSE,FALSE,FALSE}),MATCH(AB98,FILTER(SECTION_PLAY_FRAMES,{FALSE,TRUE,FALSE,FALSE}),0)))"),8.1)</f>
        <v>8.1</v>
      </c>
      <c r="AC99" s="111"/>
      <c r="AD99" s="113">
        <f ca="1">IFERROR(__xludf.DUMMYFUNCTION("IF(ISFORMULA(AD98),IF(ISFORMULA(AD104),IF(ISFORMULA(AD105),"""",INDEX(FILTER(SECTION_PLAY_FRAMES,{FALSE,FALSE,TRUE,FALSE}),MATCH(AD105,FILTER(SECTION_PLAY_FRAMES,{TRUE,FALSE,FALSE,FALSE}),0))),INDEX(FILTER(SECTION_PLAY_FRAMES,{FALSE,FALSE,TRUE,FALSE}),MAT"&amp;"CH(AD104,FILTER(SECTION_PLAY_FRAMES,{FALSE,TRUE,FALSE,FALSE}),0))),INDEX(FILTER(SECTION_PLAY_FRAMES,{TRUE,FALSE,FALSE,FALSE}),MATCH(AD98,FILTER(SECTION_PLAY_FRAMES,{FALSE,TRUE,FALSE,FALSE}),0)))"),8.2)</f>
        <v>8.1999999999999993</v>
      </c>
      <c r="AE99" s="111"/>
      <c r="AF99" s="113">
        <f ca="1">IFERROR(__xludf.DUMMYFUNCTION("IF(ISFORMULA(AF98),IF(ISFORMULA(AF102),IF(ISFORMULA(AF103),"""",INDEX(FILTER(SECTION_PLAY_FRAMES,{FALSE,FALSE,TRUE,FALSE}),MATCH(AF103,FILTER(SECTION_PLAY_FRAMES,{TRUE,FALSE,FALSE,FALSE}),0))),INDEX(FILTER(SECTION_PLAY_FRAMES,{FALSE,FALSE,TRUE,FALSE}),MAT"&amp;"CH(AF102,FILTER(SECTION_PLAY_FRAMES,{FALSE,TRUE,FALSE,FALSE}),0))),INDEX(FILTER(SECTION_PLAY_FRAMES,{TRUE,FALSE,FALSE,FALSE}),MATCH(AF98,FILTER(SECTION_PLAY_FRAMES,{FALSE,TRUE,FALSE,FALSE}),0)))"),8.31)</f>
        <v>8.31</v>
      </c>
      <c r="AG99" s="111"/>
      <c r="AH99" s="113">
        <f ca="1">IFERROR(__xludf.DUMMYFUNCTION("IF(ISFORMULA(AH98),IF(ISFORMULA(AH100),IF(ISFORMULA(AH101),"""",INDEX(FILTER(SECTION_PLAY_FRAMES,{FALSE,FALSE,TRUE,FALSE}),MATCH(AH101,FILTER(SECTION_PLAY_FRAMES,{TRUE,FALSE,FALSE,FALSE}),0))),INDEX(FILTER(SECTION_PLAY_FRAMES,{FALSE,FALSE,TRUE,FALSE}),MAT"&amp;"CH(AH100,FILTER(SECTION_PLAY_FRAMES,{FALSE,TRUE,FALSE,FALSE}),0))),INDEX(FILTER(SECTION_PLAY_FRAMES,{TRUE,FALSE,FALSE,FALSE}),MATCH(AH98,FILTER(SECTION_PLAY_FRAMES,{FALSE,TRUE,FALSE,FALSE}),0)))"),8.1)</f>
        <v>8.1</v>
      </c>
      <c r="AI99" s="114"/>
    </row>
    <row r="100" spans="1:35" ht="17.399999999999999" x14ac:dyDescent="0.25">
      <c r="A100" s="100">
        <v>2</v>
      </c>
      <c r="B100" s="89" t="s">
        <v>17</v>
      </c>
      <c r="C100" s="91">
        <v>20</v>
      </c>
      <c r="D100" s="92" t="s">
        <v>56</v>
      </c>
      <c r="E100" s="93">
        <f ca="1">G101 + F100</f>
        <v>50.33</v>
      </c>
      <c r="F100" s="109">
        <v>9</v>
      </c>
      <c r="G100" s="45"/>
      <c r="H100" s="46" t="s">
        <v>545</v>
      </c>
      <c r="I100" s="47">
        <v>14</v>
      </c>
      <c r="J100" s="48" t="s">
        <v>545</v>
      </c>
      <c r="K100" s="49">
        <v>13</v>
      </c>
      <c r="L100" s="48" t="s">
        <v>550</v>
      </c>
      <c r="M100" s="49">
        <v>1</v>
      </c>
      <c r="N100" s="46" t="s">
        <v>545</v>
      </c>
      <c r="O100" s="47">
        <v>20</v>
      </c>
      <c r="P100" s="50" t="str">
        <f ca="1">IFERROR(__xludf.DUMMYFUNCTION("IF(ISFORMULA(P101),IF(ISFORMULA(P98),IF(ISFORMULA(P99),"""",INDEX(FILTER(SECTION_PLAY_FRAMES,{FALSE,FALSE,FALSE,TRUE}),MATCH(P99,FILTER(SECTION_PLAY_FRAMES,{TRUE,FALSE,FALSE,FALSE}),0))),INDEX(FILTER(SECTION_PLAY_FRAMES,{FALSE,FALSE,FALSE,TRUE}),MATCH(P98"&amp;",FILTER(SECTION_PLAY_FRAMES,{FALSE,TRUE,FALSE,FALSE}),0))),VLOOKUP(P101,SECTION_PLAY_FRAMES,2,false))"),"3-1")</f>
        <v>3-1</v>
      </c>
      <c r="Q100" s="51">
        <v>11</v>
      </c>
      <c r="S100" s="100">
        <v>2</v>
      </c>
      <c r="T100" s="89" t="s">
        <v>20</v>
      </c>
      <c r="U100" s="91">
        <v>21</v>
      </c>
      <c r="V100" s="92" t="s">
        <v>57</v>
      </c>
      <c r="W100" s="93">
        <f ca="1">Y101 + X100</f>
        <v>42.099999999999994</v>
      </c>
      <c r="X100" s="109">
        <v>7</v>
      </c>
      <c r="Y100" s="45"/>
      <c r="Z100" s="46" t="s">
        <v>555</v>
      </c>
      <c r="AA100" s="47">
        <v>17</v>
      </c>
      <c r="AB100" s="48" t="s">
        <v>555</v>
      </c>
      <c r="AC100" s="49">
        <v>17</v>
      </c>
      <c r="AD100" s="48" t="s">
        <v>550</v>
      </c>
      <c r="AE100" s="49">
        <v>20</v>
      </c>
      <c r="AF100" s="46" t="s">
        <v>550</v>
      </c>
      <c r="AG100" s="47">
        <v>14</v>
      </c>
      <c r="AH100" s="50" t="str">
        <f ca="1">IFERROR(__xludf.DUMMYFUNCTION("IF(ISFORMULA(AH101),IF(ISFORMULA(AH98),IF(ISFORMULA(AH99),"""",INDEX(FILTER(SECTION_PLAY_FRAMES,{FALSE,FALSE,FALSE,TRUE}),MATCH(AH99,FILTER(SECTION_PLAY_FRAMES,{TRUE,FALSE,FALSE,FALSE}),0))),INDEX(FILTER(SECTION_PLAY_FRAMES,{FALSE,FALSE,FALSE,TRUE}),MATCH"&amp;"(AH98,FILTER(SECTION_PLAY_FRAMES,{FALSE,TRUE,FALSE,FALSE}),0))),VLOOKUP(AH101,SECTION_PLAY_FRAMES,2,false))"),"2-3")</f>
        <v>2-3</v>
      </c>
      <c r="AI100" s="51">
        <v>11</v>
      </c>
    </row>
    <row r="101" spans="1:35" ht="17.399999999999999" x14ac:dyDescent="0.3">
      <c r="A101" s="103"/>
      <c r="B101" s="99"/>
      <c r="C101" s="99"/>
      <c r="D101" s="99"/>
      <c r="E101" s="99"/>
      <c r="F101" s="99"/>
      <c r="G101" s="45">
        <f ca="1">SUM(H101:Q101)</f>
        <v>41.33</v>
      </c>
      <c r="H101" s="112">
        <f ca="1">IFERROR(__xludf.DUMMYFUNCTION("IF(ISFORMULA(H100),IF(ISFORMULA(H106),IF(ISFORMULA(H107),"""",INDEX(FILTER(SECTION_PLAY_FRAMES,{FALSE,FALSE,TRUE,FALSE}),MATCH(H107,FILTER(SECTION_PLAY_FRAMES,{TRUE,FALSE,FALSE,FALSE}),0))),INDEX(FILTER(SECTION_PLAY_FRAMES,{FALSE,FALSE,TRUE,FALSE}),MATCH("&amp;"H106,FILTER(SECTION_PLAY_FRAMES,{FALSE,TRUE,FALSE,FALSE}),0))),INDEX(FILTER(SECTION_PLAY_FRAMES,{TRUE,FALSE,FALSE,FALSE}),MATCH(H100,FILTER(SECTION_PLAY_FRAMES,{FALSE,TRUE,FALSE,FALSE}),0)))"),8.31)</f>
        <v>8.31</v>
      </c>
      <c r="I101" s="111"/>
      <c r="J101" s="110">
        <f ca="1">IFERROR(__xludf.DUMMYFUNCTION("IF(ISFORMULA(J100),IF(ISFORMULA(J102),IF(ISFORMULA(J103),"""",INDEX(FILTER(SECTION_PLAY_FRAMES,{FALSE,FALSE,TRUE,FALSE}),MATCH(J103,FILTER(SECTION_PLAY_FRAMES,{TRUE,FALSE,FALSE,FALSE}),0))),INDEX(FILTER(SECTION_PLAY_FRAMES,{FALSE,FALSE,TRUE,FALSE}),MATCH("&amp;"J102,FILTER(SECTION_PLAY_FRAMES,{FALSE,TRUE,FALSE,FALSE}),0))),INDEX(FILTER(SECTION_PLAY_FRAMES,{TRUE,FALSE,FALSE,FALSE}),MATCH(J100,FILTER(SECTION_PLAY_FRAMES,{FALSE,TRUE,FALSE,FALSE}),0)))"),8.31)</f>
        <v>8.31</v>
      </c>
      <c r="K101" s="111"/>
      <c r="L101" s="110">
        <f ca="1">IFERROR(__xludf.DUMMYFUNCTION("IF(ISFORMULA(L100),IF(ISFORMULA(L108),IF(ISFORMULA(L109),"""",INDEX(FILTER(SECTION_PLAY_FRAMES,{FALSE,FALSE,TRUE,FALSE}),MATCH(L109,FILTER(SECTION_PLAY_FRAMES,{TRUE,FALSE,FALSE,FALSE}),0))),INDEX(FILTER(SECTION_PLAY_FRAMES,{FALSE,FALSE,TRUE,FALSE}),MATCH("&amp;"L108,FILTER(SECTION_PLAY_FRAMES,{FALSE,TRUE,FALSE,FALSE}),0))),INDEX(FILTER(SECTION_PLAY_FRAMES,{TRUE,FALSE,FALSE,FALSE}),MATCH(L100,FILTER(SECTION_PLAY_FRAMES,{FALSE,TRUE,FALSE,FALSE}),0)))"),8.2)</f>
        <v>8.1999999999999993</v>
      </c>
      <c r="M101" s="111"/>
      <c r="N101" s="112">
        <f ca="1">IFERROR(__xludf.DUMMYFUNCTION("IF(ISFORMULA(N100),IF(ISFORMULA(N104),IF(ISFORMULA(N105),"""",INDEX(FILTER(SECTION_PLAY_FRAMES,{FALSE,FALSE,TRUE,FALSE}),MATCH(N105,FILTER(SECTION_PLAY_FRAMES,{TRUE,FALSE,FALSE,FALSE}),0))),INDEX(FILTER(SECTION_PLAY_FRAMES,{FALSE,FALSE,TRUE,FALSE}),MATCH("&amp;"N104,FILTER(SECTION_PLAY_FRAMES,{FALSE,TRUE,FALSE,FALSE}),0))),INDEX(FILTER(SECTION_PLAY_FRAMES,{TRUE,FALSE,FALSE,FALSE}),MATCH(N100,FILTER(SECTION_PLAY_FRAMES,{FALSE,TRUE,FALSE,FALSE}),0)))"),8.31)</f>
        <v>8.31</v>
      </c>
      <c r="O101" s="111"/>
      <c r="P101" s="113">
        <f ca="1">IFERROR(__xludf.DUMMYFUNCTION("IF(ISFORMULA(P100),IF(ISFORMULA(P98),IF(ISFORMULA(P99),"""",INDEX(FILTER(SECTION_PLAY_FRAMES,{FALSE,FALSE,TRUE,FALSE}),MATCH(P99,FILTER(SECTION_PLAY_FRAMES,{TRUE,FALSE,FALSE,FALSE}),0))),INDEX(FILTER(SECTION_PLAY_FRAMES,{FALSE,FALSE,TRUE,FALSE}),MATCH(P98"&amp;",FILTER(SECTION_PLAY_FRAMES,{FALSE,TRUE,FALSE,FALSE}),0))),INDEX(FILTER(SECTION_PLAY_FRAMES,{TRUE,FALSE,FALSE,FALSE}),MATCH(P100,FILTER(SECTION_PLAY_FRAMES,{FALSE,TRUE,FALSE,FALSE}),0)))"),8.2)</f>
        <v>8.1999999999999993</v>
      </c>
      <c r="Q101" s="114"/>
      <c r="S101" s="103"/>
      <c r="T101" s="99"/>
      <c r="U101" s="99"/>
      <c r="V101" s="99"/>
      <c r="W101" s="99"/>
      <c r="X101" s="99"/>
      <c r="Y101" s="45">
        <f ca="1">SUM(Z101:AI101)</f>
        <v>35.099999999999994</v>
      </c>
      <c r="Z101" s="112">
        <f ca="1">IFERROR(__xludf.DUMMYFUNCTION("IF(ISFORMULA(Z100),IF(ISFORMULA(Z106),IF(ISFORMULA(Z107),"""",INDEX(FILTER(SECTION_PLAY_FRAMES,{FALSE,FALSE,TRUE,FALSE}),MATCH(Z107,FILTER(SECTION_PLAY_FRAMES,{TRUE,FALSE,FALSE,FALSE}),0))),INDEX(FILTER(SECTION_PLAY_FRAMES,{FALSE,FALSE,TRUE,FALSE}),MATCH("&amp;"Z106,FILTER(SECTION_PLAY_FRAMES,{FALSE,TRUE,FALSE,FALSE}),0))),INDEX(FILTER(SECTION_PLAY_FRAMES,{TRUE,FALSE,FALSE,FALSE}),MATCH(Z100,FILTER(SECTION_PLAY_FRAMES,{FALSE,TRUE,FALSE,FALSE}),0)))"),8.1)</f>
        <v>8.1</v>
      </c>
      <c r="AA101" s="111"/>
      <c r="AB101" s="110">
        <f ca="1">IFERROR(__xludf.DUMMYFUNCTION("IF(ISFORMULA(AB100),IF(ISFORMULA(AB102),IF(ISFORMULA(AB103),"""",INDEX(FILTER(SECTION_PLAY_FRAMES,{FALSE,FALSE,TRUE,FALSE}),MATCH(AB103,FILTER(SECTION_PLAY_FRAMES,{TRUE,FALSE,FALSE,FALSE}),0))),INDEX(FILTER(SECTION_PLAY_FRAMES,{FALSE,FALSE,TRUE,FALSE}),MA"&amp;"TCH(AB102,FILTER(SECTION_PLAY_FRAMES,{FALSE,TRUE,FALSE,FALSE}),0))),INDEX(FILTER(SECTION_PLAY_FRAMES,{TRUE,FALSE,FALSE,FALSE}),MATCH(AB100,FILTER(SECTION_PLAY_FRAMES,{FALSE,TRUE,FALSE,FALSE}),0)))"),8.1)</f>
        <v>8.1</v>
      </c>
      <c r="AC101" s="111"/>
      <c r="AD101" s="110">
        <f ca="1">IFERROR(__xludf.DUMMYFUNCTION("IF(ISFORMULA(AD100),IF(ISFORMULA(AD108),IF(ISFORMULA(AD109),"""",INDEX(FILTER(SECTION_PLAY_FRAMES,{FALSE,FALSE,TRUE,FALSE}),MATCH(AD109,FILTER(SECTION_PLAY_FRAMES,{TRUE,FALSE,FALSE,FALSE}),0))),INDEX(FILTER(SECTION_PLAY_FRAMES,{FALSE,FALSE,TRUE,FALSE}),MA"&amp;"TCH(AD108,FILTER(SECTION_PLAY_FRAMES,{FALSE,TRUE,FALSE,FALSE}),0))),INDEX(FILTER(SECTION_PLAY_FRAMES,{TRUE,FALSE,FALSE,FALSE}),MATCH(AD100,FILTER(SECTION_PLAY_FRAMES,{FALSE,TRUE,FALSE,FALSE}),0)))"),8.2)</f>
        <v>8.1999999999999993</v>
      </c>
      <c r="AE101" s="111"/>
      <c r="AF101" s="112">
        <f ca="1">IFERROR(__xludf.DUMMYFUNCTION("IF(ISFORMULA(AF100),IF(ISFORMULA(AF104),IF(ISFORMULA(AF105),"""",INDEX(FILTER(SECTION_PLAY_FRAMES,{FALSE,FALSE,TRUE,FALSE}),MATCH(AF105,FILTER(SECTION_PLAY_FRAMES,{TRUE,FALSE,FALSE,FALSE}),0))),INDEX(FILTER(SECTION_PLAY_FRAMES,{FALSE,FALSE,TRUE,FALSE}),MA"&amp;"TCH(AF104,FILTER(SECTION_PLAY_FRAMES,{FALSE,TRUE,FALSE,FALSE}),0))),INDEX(FILTER(SECTION_PLAY_FRAMES,{TRUE,FALSE,FALSE,FALSE}),MATCH(AF100,FILTER(SECTION_PLAY_FRAMES,{FALSE,TRUE,FALSE,FALSE}),0)))"),8.2)</f>
        <v>8.1999999999999993</v>
      </c>
      <c r="AG101" s="111"/>
      <c r="AH101" s="113">
        <f ca="1">IFERROR(__xludf.DUMMYFUNCTION("IF(ISFORMULA(AH100),IF(ISFORMULA(AH98),IF(ISFORMULA(AH99),"""",INDEX(FILTER(SECTION_PLAY_FRAMES,{FALSE,FALSE,TRUE,FALSE}),MATCH(AH99,FILTER(SECTION_PLAY_FRAMES,{TRUE,FALSE,FALSE,FALSE}),0))),INDEX(FILTER(SECTION_PLAY_FRAMES,{FALSE,FALSE,TRUE,FALSE}),MATCH"&amp;"(AH98,FILTER(SECTION_PLAY_FRAMES,{FALSE,TRUE,FALSE,FALSE}),0))),INDEX(FILTER(SECTION_PLAY_FRAMES,{TRUE,FALSE,FALSE,FALSE}),MATCH(AH100,FILTER(SECTION_PLAY_FRAMES,{FALSE,TRUE,FALSE,FALSE}),0)))"),2.5)</f>
        <v>2.5</v>
      </c>
      <c r="AI101" s="114"/>
    </row>
    <row r="102" spans="1:35" ht="17.399999999999999" x14ac:dyDescent="0.25">
      <c r="A102" s="100">
        <v>3</v>
      </c>
      <c r="B102" s="89" t="s">
        <v>20</v>
      </c>
      <c r="C102" s="91">
        <v>51</v>
      </c>
      <c r="D102" s="92" t="s">
        <v>154</v>
      </c>
      <c r="E102" s="93">
        <f ca="1">G103 + F102</f>
        <v>9.52</v>
      </c>
      <c r="F102" s="109"/>
      <c r="G102" s="45"/>
      <c r="H102" s="48" t="s">
        <v>545</v>
      </c>
      <c r="I102" s="49">
        <v>19</v>
      </c>
      <c r="J102" s="48" t="str">
        <f ca="1">IFERROR(__xludf.DUMMYFUNCTION("IF(ISFORMULA(J103),IF(ISFORMULA(J100),IF(ISFORMULA(J101),"""",INDEX(FILTER(SECTION_PLAY_FRAMES,{FALSE,FALSE,FALSE,TRUE}),MATCH(J101,FILTER(SECTION_PLAY_FRAMES,{TRUE,FALSE,FALSE,FALSE}),0))),INDEX(FILTER(SECTION_PLAY_FRAMES,{FALSE,FALSE,FALSE,TRUE}),MATCH("&amp;"J100,FILTER(SECTION_PLAY_FRAMES,{FALSE,TRUE,FALSE,FALSE}),0))),VLOOKUP(J103,SECTION_PLAY_FRAMES,2,false))"),"0-3")</f>
        <v>0-3</v>
      </c>
      <c r="K102" s="49">
        <v>13</v>
      </c>
      <c r="L102" s="46" t="s">
        <v>546</v>
      </c>
      <c r="M102" s="47">
        <v>5</v>
      </c>
      <c r="N102" s="50" t="str">
        <f ca="1">IFERROR(__xludf.DUMMYFUNCTION("IF(ISFORMULA(N103),IF(ISFORMULA(N98),IF(ISFORMULA(N99),"""",INDEX(FILTER(SECTION_PLAY_FRAMES,{FALSE,FALSE,FALSE,TRUE}),MATCH(N99,FILTER(SECTION_PLAY_FRAMES,{TRUE,FALSE,FALSE,FALSE}),0))),INDEX(FILTER(SECTION_PLAY_FRAMES,{FALSE,FALSE,FALSE,TRUE}),MATCH(N98"&amp;",FILTER(SECTION_PLAY_FRAMES,{FALSE,TRUE,FALSE,FALSE}),0))),VLOOKUP(N103,SECTION_PLAY_FRAMES,2,false))"),"1-3")</f>
        <v>1-3</v>
      </c>
      <c r="O102" s="52">
        <v>3</v>
      </c>
      <c r="P102" s="46" t="s">
        <v>546</v>
      </c>
      <c r="Q102" s="55">
        <v>18</v>
      </c>
      <c r="S102" s="100">
        <v>3</v>
      </c>
      <c r="T102" s="89" t="s">
        <v>8</v>
      </c>
      <c r="U102" s="91">
        <v>54</v>
      </c>
      <c r="V102" s="92" t="s">
        <v>160</v>
      </c>
      <c r="W102" s="93">
        <f ca="1">Y103 + X102</f>
        <v>34.209999999999994</v>
      </c>
      <c r="X102" s="109">
        <v>7</v>
      </c>
      <c r="Y102" s="45"/>
      <c r="Z102" s="48" t="s">
        <v>545</v>
      </c>
      <c r="AA102" s="49">
        <v>2</v>
      </c>
      <c r="AB102" s="48" t="str">
        <f ca="1">IFERROR(__xludf.DUMMYFUNCTION("IF(ISFORMULA(AB103),IF(ISFORMULA(AB100),IF(ISFORMULA(AB101),"""",INDEX(FILTER(SECTION_PLAY_FRAMES,{FALSE,FALSE,FALSE,TRUE}),MATCH(AB101,FILTER(SECTION_PLAY_FRAMES,{TRUE,FALSE,FALSE,FALSE}),0))),INDEX(FILTER(SECTION_PLAY_FRAMES,{FALSE,FALSE,FALSE,TRUE}),MA"&amp;"TCH(AB100,FILTER(SECTION_PLAY_FRAMES,{FALSE,TRUE,FALSE,FALSE}),0))),VLOOKUP(AB103,SECTION_PLAY_FRAMES,2,false))"),"2-3")</f>
        <v>2-3</v>
      </c>
      <c r="AC102" s="49">
        <v>17</v>
      </c>
      <c r="AD102" s="46" t="s">
        <v>550</v>
      </c>
      <c r="AE102" s="47">
        <v>7</v>
      </c>
      <c r="AF102" s="50" t="str">
        <f ca="1">IFERROR(__xludf.DUMMYFUNCTION("IF(ISFORMULA(AF103),IF(ISFORMULA(AF98),IF(ISFORMULA(AF99),"""",INDEX(FILTER(SECTION_PLAY_FRAMES,{FALSE,FALSE,FALSE,TRUE}),MATCH(AF99,FILTER(SECTION_PLAY_FRAMES,{TRUE,FALSE,FALSE,FALSE}),0))),INDEX(FILTER(SECTION_PLAY_FRAMES,{FALSE,FALSE,FALSE,TRUE}),MATCH"&amp;"(AF98,FILTER(SECTION_PLAY_FRAMES,{FALSE,TRUE,FALSE,FALSE}),0))),VLOOKUP(AF103,SECTION_PLAY_FRAMES,2,false))"),"0-3")</f>
        <v>0-3</v>
      </c>
      <c r="AG102" s="52">
        <v>16</v>
      </c>
      <c r="AH102" s="46" t="s">
        <v>550</v>
      </c>
      <c r="AI102" s="55">
        <v>17</v>
      </c>
    </row>
    <row r="103" spans="1:35" ht="17.399999999999999" x14ac:dyDescent="0.3">
      <c r="A103" s="103"/>
      <c r="B103" s="99"/>
      <c r="C103" s="99"/>
      <c r="D103" s="99"/>
      <c r="E103" s="99"/>
      <c r="F103" s="99"/>
      <c r="G103" s="45">
        <f ca="1">SUM(H103:Q103)</f>
        <v>9.52</v>
      </c>
      <c r="H103" s="110">
        <f ca="1">IFERROR(__xludf.DUMMYFUNCTION("IF(ISFORMULA(H102),IF(ISFORMULA(H104),IF(ISFORMULA(H105),"""",INDEX(FILTER(SECTION_PLAY_FRAMES,{FALSE,FALSE,TRUE,FALSE}),MATCH(H105,FILTER(SECTION_PLAY_FRAMES,{TRUE,FALSE,FALSE,FALSE}),0))),INDEX(FILTER(SECTION_PLAY_FRAMES,{FALSE,FALSE,TRUE,FALSE}),MATCH("&amp;"H104,FILTER(SECTION_PLAY_FRAMES,{FALSE,TRUE,FALSE,FALSE}),0))),INDEX(FILTER(SECTION_PLAY_FRAMES,{TRUE,FALSE,FALSE,FALSE}),MATCH(H102,FILTER(SECTION_PLAY_FRAMES,{FALSE,TRUE,FALSE,FALSE}),0)))"),8.31)</f>
        <v>8.31</v>
      </c>
      <c r="I103" s="111"/>
      <c r="J103" s="110">
        <f ca="1">IFERROR(__xludf.DUMMYFUNCTION("IF(ISFORMULA(J102),IF(ISFORMULA(J100),IF(ISFORMULA(J101),"""",INDEX(FILTER(SECTION_PLAY_FRAMES,{FALSE,FALSE,TRUE,FALSE}),MATCH(J101,FILTER(SECTION_PLAY_FRAMES,{TRUE,FALSE,FALSE,FALSE}),0))),INDEX(FILTER(SECTION_PLAY_FRAMES,{FALSE,FALSE,TRUE,FALSE}),MATCH("&amp;"J100,FILTER(SECTION_PLAY_FRAMES,{FALSE,TRUE,FALSE,FALSE}),0))),INDEX(FILTER(SECTION_PLAY_FRAMES,{TRUE,FALSE,FALSE,FALSE}),MATCH(J102,FILTER(SECTION_PLAY_FRAMES,{FALSE,TRUE,FALSE,FALSE}),0)))"),0)</f>
        <v>0</v>
      </c>
      <c r="K103" s="111"/>
      <c r="L103" s="112">
        <f ca="1">IFERROR(__xludf.DUMMYFUNCTION("IF(ISFORMULA(L102),IF(ISFORMULA(L106),IF(ISFORMULA(L107),"""",INDEX(FILTER(SECTION_PLAY_FRAMES,{FALSE,FALSE,TRUE,FALSE}),MATCH(L107,FILTER(SECTION_PLAY_FRAMES,{TRUE,FALSE,FALSE,FALSE}),0))),INDEX(FILTER(SECTION_PLAY_FRAMES,{FALSE,FALSE,TRUE,FALSE}),MATCH("&amp;"L106,FILTER(SECTION_PLAY_FRAMES,{FALSE,TRUE,FALSE,FALSE}),0))),INDEX(FILTER(SECTION_PLAY_FRAMES,{TRUE,FALSE,FALSE,FALSE}),MATCH(L102,FILTER(SECTION_PLAY_FRAMES,{FALSE,TRUE,FALSE,FALSE}),0)))"),0)</f>
        <v>0</v>
      </c>
      <c r="M103" s="111"/>
      <c r="N103" s="113">
        <f ca="1">IFERROR(__xludf.DUMMYFUNCTION("IF(ISFORMULA(N102),IF(ISFORMULA(N98),IF(ISFORMULA(N99),"""",INDEX(FILTER(SECTION_PLAY_FRAMES,{FALSE,FALSE,TRUE,FALSE}),MATCH(N99,FILTER(SECTION_PLAY_FRAMES,{TRUE,FALSE,FALSE,FALSE}),0))),INDEX(FILTER(SECTION_PLAY_FRAMES,{FALSE,FALSE,TRUE,FALSE}),MATCH(N98"&amp;",FILTER(SECTION_PLAY_FRAMES,{FALSE,TRUE,FALSE,FALSE}),0))),INDEX(FILTER(SECTION_PLAY_FRAMES,{TRUE,FALSE,FALSE,FALSE}),MATCH(N102,FILTER(SECTION_PLAY_FRAMES,{FALSE,TRUE,FALSE,FALSE}),0)))"),1.21)</f>
        <v>1.21</v>
      </c>
      <c r="O103" s="111"/>
      <c r="P103" s="112">
        <f ca="1">IFERROR(__xludf.DUMMYFUNCTION("IF(ISFORMULA(P102),IF(ISFORMULA(P108),IF(ISFORMULA(P109),"""",INDEX(FILTER(SECTION_PLAY_FRAMES,{FALSE,FALSE,TRUE,FALSE}),MATCH(P109,FILTER(SECTION_PLAY_FRAMES,{TRUE,FALSE,FALSE,FALSE}),0))),INDEX(FILTER(SECTION_PLAY_FRAMES,{FALSE,FALSE,TRUE,FALSE}),MATCH("&amp;"P108,FILTER(SECTION_PLAY_FRAMES,{FALSE,TRUE,FALSE,FALSE}),0))),INDEX(FILTER(SECTION_PLAY_FRAMES,{TRUE,FALSE,FALSE,FALSE}),MATCH(P102,FILTER(SECTION_PLAY_FRAMES,{FALSE,TRUE,FALSE,FALSE}),0)))"),0)</f>
        <v>0</v>
      </c>
      <c r="Q103" s="114"/>
      <c r="S103" s="103"/>
      <c r="T103" s="99"/>
      <c r="U103" s="99"/>
      <c r="V103" s="99"/>
      <c r="W103" s="99"/>
      <c r="X103" s="99"/>
      <c r="Y103" s="45">
        <f ca="1">SUM(Z103:AI103)</f>
        <v>27.209999999999997</v>
      </c>
      <c r="Z103" s="110">
        <f ca="1">IFERROR(__xludf.DUMMYFUNCTION("IF(ISFORMULA(Z102),IF(ISFORMULA(Z104),IF(ISFORMULA(Z105),"""",INDEX(FILTER(SECTION_PLAY_FRAMES,{FALSE,FALSE,TRUE,FALSE}),MATCH(Z105,FILTER(SECTION_PLAY_FRAMES,{TRUE,FALSE,FALSE,FALSE}),0))),INDEX(FILTER(SECTION_PLAY_FRAMES,{FALSE,FALSE,TRUE,FALSE}),MATCH("&amp;"Z104,FILTER(SECTION_PLAY_FRAMES,{FALSE,TRUE,FALSE,FALSE}),0))),INDEX(FILTER(SECTION_PLAY_FRAMES,{TRUE,FALSE,FALSE,FALSE}),MATCH(Z102,FILTER(SECTION_PLAY_FRAMES,{FALSE,TRUE,FALSE,FALSE}),0)))"),8.31)</f>
        <v>8.31</v>
      </c>
      <c r="AA103" s="111"/>
      <c r="AB103" s="110">
        <f ca="1">IFERROR(__xludf.DUMMYFUNCTION("IF(ISFORMULA(AB102),IF(ISFORMULA(AB100),IF(ISFORMULA(AB101),"""",INDEX(FILTER(SECTION_PLAY_FRAMES,{FALSE,FALSE,TRUE,FALSE}),MATCH(AB101,FILTER(SECTION_PLAY_FRAMES,{TRUE,FALSE,FALSE,FALSE}),0))),INDEX(FILTER(SECTION_PLAY_FRAMES,{FALSE,FALSE,TRUE,FALSE}),MA"&amp;"TCH(AB100,FILTER(SECTION_PLAY_FRAMES,{FALSE,TRUE,FALSE,FALSE}),0))),INDEX(FILTER(SECTION_PLAY_FRAMES,{TRUE,FALSE,FALSE,FALSE}),MATCH(AB102,FILTER(SECTION_PLAY_FRAMES,{FALSE,TRUE,FALSE,FALSE}),0)))"),2.5)</f>
        <v>2.5</v>
      </c>
      <c r="AC103" s="111"/>
      <c r="AD103" s="112">
        <f ca="1">IFERROR(__xludf.DUMMYFUNCTION("IF(ISFORMULA(AD102),IF(ISFORMULA(AD106),IF(ISFORMULA(AD107),"""",INDEX(FILTER(SECTION_PLAY_FRAMES,{FALSE,FALSE,TRUE,FALSE}),MATCH(AD107,FILTER(SECTION_PLAY_FRAMES,{TRUE,FALSE,FALSE,FALSE}),0))),INDEX(FILTER(SECTION_PLAY_FRAMES,{FALSE,FALSE,TRUE,FALSE}),MA"&amp;"TCH(AD106,FILTER(SECTION_PLAY_FRAMES,{FALSE,TRUE,FALSE,FALSE}),0))),INDEX(FILTER(SECTION_PLAY_FRAMES,{TRUE,FALSE,FALSE,FALSE}),MATCH(AD102,FILTER(SECTION_PLAY_FRAMES,{FALSE,TRUE,FALSE,FALSE}),0)))"),8.2)</f>
        <v>8.1999999999999993</v>
      </c>
      <c r="AE103" s="111"/>
      <c r="AF103" s="113">
        <f ca="1">IFERROR(__xludf.DUMMYFUNCTION("IF(ISFORMULA(AF102),IF(ISFORMULA(AF98),IF(ISFORMULA(AF99),"""",INDEX(FILTER(SECTION_PLAY_FRAMES,{FALSE,FALSE,TRUE,FALSE}),MATCH(AF99,FILTER(SECTION_PLAY_FRAMES,{TRUE,FALSE,FALSE,FALSE}),0))),INDEX(FILTER(SECTION_PLAY_FRAMES,{FALSE,FALSE,TRUE,FALSE}),MATCH"&amp;"(AF98,FILTER(SECTION_PLAY_FRAMES,{FALSE,TRUE,FALSE,FALSE}),0))),INDEX(FILTER(SECTION_PLAY_FRAMES,{TRUE,FALSE,FALSE,FALSE}),MATCH(AF102,FILTER(SECTION_PLAY_FRAMES,{FALSE,TRUE,FALSE,FALSE}),0)))"),0)</f>
        <v>0</v>
      </c>
      <c r="AG103" s="111"/>
      <c r="AH103" s="112">
        <f ca="1">IFERROR(__xludf.DUMMYFUNCTION("IF(ISFORMULA(AH102),IF(ISFORMULA(AH108),IF(ISFORMULA(AH109),"""",INDEX(FILTER(SECTION_PLAY_FRAMES,{FALSE,FALSE,TRUE,FALSE}),MATCH(AH109,FILTER(SECTION_PLAY_FRAMES,{TRUE,FALSE,FALSE,FALSE}),0))),INDEX(FILTER(SECTION_PLAY_FRAMES,{FALSE,FALSE,TRUE,FALSE}),MA"&amp;"TCH(AH108,FILTER(SECTION_PLAY_FRAMES,{FALSE,TRUE,FALSE,FALSE}),0))),INDEX(FILTER(SECTION_PLAY_FRAMES,{TRUE,FALSE,FALSE,FALSE}),MATCH(AH102,FILTER(SECTION_PLAY_FRAMES,{FALSE,TRUE,FALSE,FALSE}),0)))"),8.2)</f>
        <v>8.1999999999999993</v>
      </c>
      <c r="AI103" s="114"/>
    </row>
    <row r="104" spans="1:35" ht="17.399999999999999" x14ac:dyDescent="0.25">
      <c r="A104" s="100">
        <v>4</v>
      </c>
      <c r="B104" s="89" t="s">
        <v>45</v>
      </c>
      <c r="C104" s="91">
        <v>57</v>
      </c>
      <c r="D104" s="92" t="s">
        <v>188</v>
      </c>
      <c r="E104" s="93">
        <f ca="1">G105 + F104</f>
        <v>9.3099999999999987</v>
      </c>
      <c r="F104" s="109"/>
      <c r="G104" s="45"/>
      <c r="H104" s="48" t="str">
        <f ca="1">IFERROR(__xludf.DUMMYFUNCTION("IF(ISFORMULA(H105),IF(ISFORMULA(H102),IF(ISFORMULA(H103),"""",INDEX(FILTER(SECTION_PLAY_FRAMES,{FALSE,FALSE,FALSE,TRUE}),MATCH(H103,FILTER(SECTION_PLAY_FRAMES,{TRUE,FALSE,FALSE,FALSE}),0))),INDEX(FILTER(SECTION_PLAY_FRAMES,{FALSE,FALSE,FALSE,TRUE}),MATCH("&amp;"H102,FILTER(SECTION_PLAY_FRAMES,{FALSE,TRUE,FALSE,FALSE}),0))),VLOOKUP(H105,SECTION_PLAY_FRAMES,2,false))"),"0-3")</f>
        <v>0-3</v>
      </c>
      <c r="I104" s="49">
        <v>19</v>
      </c>
      <c r="J104" s="46" t="s">
        <v>555</v>
      </c>
      <c r="K104" s="47">
        <v>18</v>
      </c>
      <c r="L104" s="50" t="str">
        <f ca="1">IFERROR(__xludf.DUMMYFUNCTION("IF(ISFORMULA(L105),IF(ISFORMULA(L98),IF(ISFORMULA(L99),"""",INDEX(FILTER(SECTION_PLAY_FRAMES,{FALSE,FALSE,FALSE,TRUE}),MATCH(L99,FILTER(SECTION_PLAY_FRAMES,{TRUE,FALSE,FALSE,FALSE}),0))),INDEX(FILTER(SECTION_PLAY_FRAMES,{FALSE,FALSE,FALSE,TRUE}),MATCH(L98"&amp;",FILTER(SECTION_PLAY_FRAMES,{FALSE,TRUE,FALSE,FALSE}),0))),VLOOKUP(L105,SECTION_PLAY_FRAMES,2,false))"),"0-3")</f>
        <v>0-3</v>
      </c>
      <c r="M104" s="52">
        <v>11</v>
      </c>
      <c r="N104" s="46" t="str">
        <f ca="1">IFERROR(__xludf.DUMMYFUNCTION("IF(ISFORMULA(N105),IF(ISFORMULA(N100),IF(ISFORMULA(N101),"""",INDEX(FILTER(SECTION_PLAY_FRAMES,{FALSE,FALSE,FALSE,TRUE}),MATCH(N101,FILTER(SECTION_PLAY_FRAMES,{TRUE,FALSE,FALSE,FALSE}),0))),INDEX(FILTER(SECTION_PLAY_FRAMES,{FALSE,FALSE,FALSE,TRUE}),MATCH("&amp;"N100,FILTER(SECTION_PLAY_FRAMES,{FALSE,TRUE,FALSE,FALSE}),0))),VLOOKUP(N105,SECTION_PLAY_FRAMES,2,false))"),"0-3")</f>
        <v>0-3</v>
      </c>
      <c r="O104" s="47">
        <v>20</v>
      </c>
      <c r="P104" s="48" t="s">
        <v>551</v>
      </c>
      <c r="Q104" s="53">
        <v>12</v>
      </c>
      <c r="S104" s="100">
        <v>4</v>
      </c>
      <c r="T104" s="89" t="s">
        <v>12</v>
      </c>
      <c r="U104" s="91">
        <v>71</v>
      </c>
      <c r="V104" s="92" t="s">
        <v>280</v>
      </c>
      <c r="W104" s="93">
        <f ca="1">Y105 + X104</f>
        <v>6.13</v>
      </c>
      <c r="X104" s="109"/>
      <c r="Y104" s="45"/>
      <c r="Z104" s="48" t="str">
        <f ca="1">IFERROR(__xludf.DUMMYFUNCTION("IF(ISFORMULA(Z105),IF(ISFORMULA(Z102),IF(ISFORMULA(Z103),"""",INDEX(FILTER(SECTION_PLAY_FRAMES,{FALSE,FALSE,FALSE,TRUE}),MATCH(Z103,FILTER(SECTION_PLAY_FRAMES,{TRUE,FALSE,FALSE,FALSE}),0))),INDEX(FILTER(SECTION_PLAY_FRAMES,{FALSE,FALSE,FALSE,TRUE}),MATCH("&amp;"Z102,FILTER(SECTION_PLAY_FRAMES,{FALSE,TRUE,FALSE,FALSE}),0))),VLOOKUP(Z105,SECTION_PLAY_FRAMES,2,false))"),"0-3")</f>
        <v>0-3</v>
      </c>
      <c r="AA104" s="49">
        <v>2</v>
      </c>
      <c r="AB104" s="46" t="s">
        <v>551</v>
      </c>
      <c r="AC104" s="47">
        <v>16</v>
      </c>
      <c r="AD104" s="50" t="str">
        <f ca="1">IFERROR(__xludf.DUMMYFUNCTION("IF(ISFORMULA(AD105),IF(ISFORMULA(AD98),IF(ISFORMULA(AD99),"""",INDEX(FILTER(SECTION_PLAY_FRAMES,{FALSE,FALSE,FALSE,TRUE}),MATCH(AD99,FILTER(SECTION_PLAY_FRAMES,{TRUE,FALSE,FALSE,FALSE}),0))),INDEX(FILTER(SECTION_PLAY_FRAMES,{FALSE,FALSE,FALSE,TRUE}),MATCH"&amp;"(AD98,FILTER(SECTION_PLAY_FRAMES,{FALSE,TRUE,FALSE,FALSE}),0))),VLOOKUP(AD105,SECTION_PLAY_FRAMES,2,false))"),"1-3")</f>
        <v>1-3</v>
      </c>
      <c r="AE104" s="52">
        <v>16</v>
      </c>
      <c r="AF104" s="46" t="str">
        <f ca="1">IFERROR(__xludf.DUMMYFUNCTION("IF(ISFORMULA(AF105),IF(ISFORMULA(AF100),IF(ISFORMULA(AF101),"""",INDEX(FILTER(SECTION_PLAY_FRAMES,{FALSE,FALSE,FALSE,TRUE}),MATCH(AF101,FILTER(SECTION_PLAY_FRAMES,{TRUE,FALSE,FALSE,FALSE}),0))),INDEX(FILTER(SECTION_PLAY_FRAMES,{FALSE,FALSE,FALSE,TRUE}),MA"&amp;"TCH(AF100,FILTER(SECTION_PLAY_FRAMES,{FALSE,TRUE,FALSE,FALSE}),0))),VLOOKUP(AF105,SECTION_PLAY_FRAMES,2,false))"),"1-3")</f>
        <v>1-3</v>
      </c>
      <c r="AG104" s="47">
        <v>14</v>
      </c>
      <c r="AH104" s="48" t="s">
        <v>556</v>
      </c>
      <c r="AI104" s="53">
        <v>14</v>
      </c>
    </row>
    <row r="105" spans="1:35" ht="17.399999999999999" x14ac:dyDescent="0.3">
      <c r="A105" s="103"/>
      <c r="B105" s="99"/>
      <c r="C105" s="99"/>
      <c r="D105" s="99"/>
      <c r="E105" s="99"/>
      <c r="F105" s="99"/>
      <c r="G105" s="45">
        <f ca="1">SUM(H105:Q105)</f>
        <v>9.3099999999999987</v>
      </c>
      <c r="H105" s="110">
        <f ca="1">IFERROR(__xludf.DUMMYFUNCTION("IF(ISFORMULA(H104),IF(ISFORMULA(H102),IF(ISFORMULA(H103),"""",INDEX(FILTER(SECTION_PLAY_FRAMES,{FALSE,FALSE,TRUE,FALSE}),MATCH(H103,FILTER(SECTION_PLAY_FRAMES,{TRUE,FALSE,FALSE,FALSE}),0))),INDEX(FILTER(SECTION_PLAY_FRAMES,{FALSE,FALSE,TRUE,FALSE}),MATCH("&amp;"H102,FILTER(SECTION_PLAY_FRAMES,{FALSE,TRUE,FALSE,FALSE}),0))),INDEX(FILTER(SECTION_PLAY_FRAMES,{TRUE,FALSE,FALSE,FALSE}),MATCH(H104,FILTER(SECTION_PLAY_FRAMES,{FALSE,TRUE,FALSE,FALSE}),0)))"),0)</f>
        <v>0</v>
      </c>
      <c r="I105" s="111"/>
      <c r="J105" s="112">
        <f ca="1">IFERROR(__xludf.DUMMYFUNCTION("IF(ISFORMULA(J104),IF(ISFORMULA(J108),IF(ISFORMULA(J109),"""",INDEX(FILTER(SECTION_PLAY_FRAMES,{FALSE,FALSE,TRUE,FALSE}),MATCH(J109,FILTER(SECTION_PLAY_FRAMES,{TRUE,FALSE,FALSE,FALSE}),0))),INDEX(FILTER(SECTION_PLAY_FRAMES,{FALSE,FALSE,TRUE,FALSE}),MATCH("&amp;"J108,FILTER(SECTION_PLAY_FRAMES,{FALSE,TRUE,FALSE,FALSE}),0))),INDEX(FILTER(SECTION_PLAY_FRAMES,{TRUE,FALSE,FALSE,FALSE}),MATCH(J104,FILTER(SECTION_PLAY_FRAMES,{FALSE,TRUE,FALSE,FALSE}),0)))"),8.1)</f>
        <v>8.1</v>
      </c>
      <c r="K105" s="111"/>
      <c r="L105" s="113">
        <f ca="1">IFERROR(__xludf.DUMMYFUNCTION("IF(ISFORMULA(L104),IF(ISFORMULA(L98),IF(ISFORMULA(L99),"""",INDEX(FILTER(SECTION_PLAY_FRAMES,{FALSE,FALSE,TRUE,FALSE}),MATCH(L99,FILTER(SECTION_PLAY_FRAMES,{TRUE,FALSE,FALSE,FALSE}),0))),INDEX(FILTER(SECTION_PLAY_FRAMES,{FALSE,FALSE,TRUE,FALSE}),MATCH(L98"&amp;",FILTER(SECTION_PLAY_FRAMES,{FALSE,TRUE,FALSE,FALSE}),0))),INDEX(FILTER(SECTION_PLAY_FRAMES,{TRUE,FALSE,FALSE,FALSE}),MATCH(L104,FILTER(SECTION_PLAY_FRAMES,{FALSE,TRUE,FALSE,FALSE}),0)))"),0)</f>
        <v>0</v>
      </c>
      <c r="M105" s="111"/>
      <c r="N105" s="112">
        <f ca="1">IFERROR(__xludf.DUMMYFUNCTION("IF(ISFORMULA(N104),IF(ISFORMULA(N100),IF(ISFORMULA(N101),"""",INDEX(FILTER(SECTION_PLAY_FRAMES,{FALSE,FALSE,TRUE,FALSE}),MATCH(N101,FILTER(SECTION_PLAY_FRAMES,{TRUE,FALSE,FALSE,FALSE}),0))),INDEX(FILTER(SECTION_PLAY_FRAMES,{FALSE,FALSE,TRUE,FALSE}),MATCH("&amp;"N100,FILTER(SECTION_PLAY_FRAMES,{FALSE,TRUE,FALSE,FALSE}),0))),INDEX(FILTER(SECTION_PLAY_FRAMES,{TRUE,FALSE,FALSE,FALSE}),MATCH(N104,FILTER(SECTION_PLAY_FRAMES,{FALSE,TRUE,FALSE,FALSE}),0)))"),0)</f>
        <v>0</v>
      </c>
      <c r="O105" s="111"/>
      <c r="P105" s="110">
        <f ca="1">IFERROR(__xludf.DUMMYFUNCTION("IF(ISFORMULA(P104),IF(ISFORMULA(P106),IF(ISFORMULA(P107),"""",INDEX(FILTER(SECTION_PLAY_FRAMES,{FALSE,FALSE,TRUE,FALSE}),MATCH(P107,FILTER(SECTION_PLAY_FRAMES,{TRUE,FALSE,FALSE,FALSE}),0))),INDEX(FILTER(SECTION_PLAY_FRAMES,{FALSE,FALSE,TRUE,FALSE}),MATCH("&amp;"P106,FILTER(SECTION_PLAY_FRAMES,{FALSE,TRUE,FALSE,FALSE}),0))),INDEX(FILTER(SECTION_PLAY_FRAMES,{TRUE,FALSE,FALSE,FALSE}),MATCH(P104,FILTER(SECTION_PLAY_FRAMES,{FALSE,TRUE,FALSE,FALSE}),0)))"),1.21)</f>
        <v>1.21</v>
      </c>
      <c r="Q105" s="114"/>
      <c r="S105" s="103"/>
      <c r="T105" s="99"/>
      <c r="U105" s="99"/>
      <c r="V105" s="99"/>
      <c r="W105" s="99"/>
      <c r="X105" s="99"/>
      <c r="Y105" s="45">
        <f ca="1">SUM(Z105:AI105)</f>
        <v>6.13</v>
      </c>
      <c r="Z105" s="110">
        <f ca="1">IFERROR(__xludf.DUMMYFUNCTION("IF(ISFORMULA(Z104),IF(ISFORMULA(Z102),IF(ISFORMULA(Z103),"""",INDEX(FILTER(SECTION_PLAY_FRAMES,{FALSE,FALSE,TRUE,FALSE}),MATCH(Z103,FILTER(SECTION_PLAY_FRAMES,{TRUE,FALSE,FALSE,FALSE}),0))),INDEX(FILTER(SECTION_PLAY_FRAMES,{FALSE,FALSE,TRUE,FALSE}),MATCH("&amp;"Z102,FILTER(SECTION_PLAY_FRAMES,{FALSE,TRUE,FALSE,FALSE}),0))),INDEX(FILTER(SECTION_PLAY_FRAMES,{TRUE,FALSE,FALSE,FALSE}),MATCH(Z104,FILTER(SECTION_PLAY_FRAMES,{FALSE,TRUE,FALSE,FALSE}),0)))"),0)</f>
        <v>0</v>
      </c>
      <c r="AA105" s="111"/>
      <c r="AB105" s="112">
        <f ca="1">IFERROR(__xludf.DUMMYFUNCTION("IF(ISFORMULA(AB104),IF(ISFORMULA(AB108),IF(ISFORMULA(AB109),"""",INDEX(FILTER(SECTION_PLAY_FRAMES,{FALSE,FALSE,TRUE,FALSE}),MATCH(AB109,FILTER(SECTION_PLAY_FRAMES,{TRUE,FALSE,FALSE,FALSE}),0))),INDEX(FILTER(SECTION_PLAY_FRAMES,{FALSE,FALSE,TRUE,FALSE}),MA"&amp;"TCH(AB108,FILTER(SECTION_PLAY_FRAMES,{FALSE,TRUE,FALSE,FALSE}),0))),INDEX(FILTER(SECTION_PLAY_FRAMES,{TRUE,FALSE,FALSE,FALSE}),MATCH(AB104,FILTER(SECTION_PLAY_FRAMES,{FALSE,TRUE,FALSE,FALSE}),0)))"),1.21)</f>
        <v>1.21</v>
      </c>
      <c r="AC105" s="111"/>
      <c r="AD105" s="113">
        <f ca="1">IFERROR(__xludf.DUMMYFUNCTION("IF(ISFORMULA(AD104),IF(ISFORMULA(AD98),IF(ISFORMULA(AD99),"""",INDEX(FILTER(SECTION_PLAY_FRAMES,{FALSE,FALSE,TRUE,FALSE}),MATCH(AD99,FILTER(SECTION_PLAY_FRAMES,{TRUE,FALSE,FALSE,FALSE}),0))),INDEX(FILTER(SECTION_PLAY_FRAMES,{FALSE,FALSE,TRUE,FALSE}),MATCH"&amp;"(AD98,FILTER(SECTION_PLAY_FRAMES,{FALSE,TRUE,FALSE,FALSE}),0))),INDEX(FILTER(SECTION_PLAY_FRAMES,{TRUE,FALSE,FALSE,FALSE}),MATCH(AD104,FILTER(SECTION_PLAY_FRAMES,{FALSE,TRUE,FALSE,FALSE}),0)))"),1.21)</f>
        <v>1.21</v>
      </c>
      <c r="AE105" s="111"/>
      <c r="AF105" s="112">
        <f ca="1">IFERROR(__xludf.DUMMYFUNCTION("IF(ISFORMULA(AF104),IF(ISFORMULA(AF100),IF(ISFORMULA(AF101),"""",INDEX(FILTER(SECTION_PLAY_FRAMES,{FALSE,FALSE,TRUE,FALSE}),MATCH(AF101,FILTER(SECTION_PLAY_FRAMES,{TRUE,FALSE,FALSE,FALSE}),0))),INDEX(FILTER(SECTION_PLAY_FRAMES,{FALSE,FALSE,TRUE,FALSE}),MA"&amp;"TCH(AF100,FILTER(SECTION_PLAY_FRAMES,{FALSE,TRUE,FALSE,FALSE}),0))),INDEX(FILTER(SECTION_PLAY_FRAMES,{TRUE,FALSE,FALSE,FALSE}),MATCH(AF104,FILTER(SECTION_PLAY_FRAMES,{FALSE,TRUE,FALSE,FALSE}),0)))"),1.21)</f>
        <v>1.21</v>
      </c>
      <c r="AG105" s="111"/>
      <c r="AH105" s="110">
        <f ca="1">IFERROR(__xludf.DUMMYFUNCTION("IF(ISFORMULA(AH104),IF(ISFORMULA(AH106),IF(ISFORMULA(AH107),"""",INDEX(FILTER(SECTION_PLAY_FRAMES,{FALSE,FALSE,TRUE,FALSE}),MATCH(AH107,FILTER(SECTION_PLAY_FRAMES,{TRUE,FALSE,FALSE,FALSE}),0))),INDEX(FILTER(SECTION_PLAY_FRAMES,{FALSE,FALSE,TRUE,FALSE}),MA"&amp;"TCH(AH106,FILTER(SECTION_PLAY_FRAMES,{FALSE,TRUE,FALSE,FALSE}),0))),INDEX(FILTER(SECTION_PLAY_FRAMES,{TRUE,FALSE,FALSE,FALSE}),MATCH(AH104,FILTER(SECTION_PLAY_FRAMES,{FALSE,TRUE,FALSE,FALSE}),0)))"),2.5)</f>
        <v>2.5</v>
      </c>
      <c r="AI105" s="114"/>
    </row>
    <row r="106" spans="1:35" ht="17.399999999999999" x14ac:dyDescent="0.25">
      <c r="A106" s="100">
        <v>5</v>
      </c>
      <c r="B106" s="89" t="s">
        <v>17</v>
      </c>
      <c r="C106" s="91">
        <v>89</v>
      </c>
      <c r="D106" s="92" t="s">
        <v>484</v>
      </c>
      <c r="E106" s="93">
        <f ca="1">G107 + F106</f>
        <v>17.72</v>
      </c>
      <c r="F106" s="109"/>
      <c r="G106" s="45"/>
      <c r="H106" s="46" t="str">
        <f ca="1">IFERROR(__xludf.DUMMYFUNCTION("IF(ISFORMULA(H107),IF(ISFORMULA(H100),IF(ISFORMULA(H101),"""",INDEX(FILTER(SECTION_PLAY_FRAMES,{FALSE,FALSE,FALSE,TRUE}),MATCH(H101,FILTER(SECTION_PLAY_FRAMES,{TRUE,FALSE,FALSE,FALSE}),0))),INDEX(FILTER(SECTION_PLAY_FRAMES,{FALSE,FALSE,FALSE,TRUE}),MATCH("&amp;"H100,FILTER(SECTION_PLAY_FRAMES,{FALSE,TRUE,FALSE,FALSE}),0))),VLOOKUP(H107,SECTION_PLAY_FRAMES,2,false))"),"0-3")</f>
        <v>0-3</v>
      </c>
      <c r="I106" s="47">
        <v>14</v>
      </c>
      <c r="J106" s="50" t="str">
        <f ca="1">IFERROR(__xludf.DUMMYFUNCTION("IF(ISFORMULA(J107),IF(ISFORMULA(J98),IF(ISFORMULA(J99),"""",INDEX(FILTER(SECTION_PLAY_FRAMES,{FALSE,FALSE,FALSE,TRUE}),MATCH(J99,FILTER(SECTION_PLAY_FRAMES,{TRUE,FALSE,FALSE,FALSE}),0))),INDEX(FILTER(SECTION_PLAY_FRAMES,{FALSE,FALSE,FALSE,TRUE}),MATCH(J98"&amp;",FILTER(SECTION_PLAY_FRAMES,{FALSE,TRUE,FALSE,FALSE}),0))),VLOOKUP(J107,SECTION_PLAY_FRAMES,2,false))"),"1-3")</f>
        <v>1-3</v>
      </c>
      <c r="K106" s="52">
        <v>4</v>
      </c>
      <c r="L106" s="46" t="str">
        <f ca="1">IFERROR(__xludf.DUMMYFUNCTION("IF(ISFORMULA(L107),IF(ISFORMULA(L102),IF(ISFORMULA(L103),"""",INDEX(FILTER(SECTION_PLAY_FRAMES,{FALSE,FALSE,FALSE,TRUE}),MATCH(L103,FILTER(SECTION_PLAY_FRAMES,{TRUE,FALSE,FALSE,FALSE}),0))),INDEX(FILTER(SECTION_PLAY_FRAMES,{FALSE,FALSE,FALSE,TRUE}),MATCH("&amp;"L102,FILTER(SECTION_PLAY_FRAMES,{FALSE,TRUE,FALSE,FALSE}),0))),VLOOKUP(L107,SECTION_PLAY_FRAMES,2,false))"),"3-0")</f>
        <v>3-0</v>
      </c>
      <c r="M106" s="47">
        <v>5</v>
      </c>
      <c r="N106" s="48" t="s">
        <v>546</v>
      </c>
      <c r="O106" s="49">
        <v>1</v>
      </c>
      <c r="P106" s="48" t="str">
        <f ca="1">IFERROR(__xludf.DUMMYFUNCTION("IF(ISFORMULA(P107),IF(ISFORMULA(P104),IF(ISFORMULA(P105),"""",INDEX(FILTER(SECTION_PLAY_FRAMES,{FALSE,FALSE,FALSE,TRUE}),MATCH(P105,FILTER(SECTION_PLAY_FRAMES,{TRUE,FALSE,FALSE,FALSE}),0))),INDEX(FILTER(SECTION_PLAY_FRAMES,{FALSE,FALSE,FALSE,TRUE}),MATCH("&amp;"P104,FILTER(SECTION_PLAY_FRAMES,{FALSE,TRUE,FALSE,FALSE}),0))),VLOOKUP(P107,SECTION_PLAY_FRAMES,2,false))"),"3-1")</f>
        <v>3-1</v>
      </c>
      <c r="Q106" s="53">
        <v>12</v>
      </c>
      <c r="S106" s="100">
        <v>5</v>
      </c>
      <c r="T106" s="89" t="s">
        <v>45</v>
      </c>
      <c r="U106" s="91">
        <v>88</v>
      </c>
      <c r="V106" s="92" t="s">
        <v>472</v>
      </c>
      <c r="W106" s="93">
        <f ca="1">Y107 + X106</f>
        <v>15.52</v>
      </c>
      <c r="X106" s="109"/>
      <c r="Y106" s="45"/>
      <c r="Z106" s="46" t="str">
        <f ca="1">IFERROR(__xludf.DUMMYFUNCTION("IF(ISFORMULA(Z107),IF(ISFORMULA(Z100),IF(ISFORMULA(Z101),"""",INDEX(FILTER(SECTION_PLAY_FRAMES,{FALSE,FALSE,FALSE,TRUE}),MATCH(Z101,FILTER(SECTION_PLAY_FRAMES,{TRUE,FALSE,FALSE,FALSE}),0))),INDEX(FILTER(SECTION_PLAY_FRAMES,{FALSE,FALSE,FALSE,TRUE}),MATCH("&amp;"Z100,FILTER(SECTION_PLAY_FRAMES,{FALSE,TRUE,FALSE,FALSE}),0))),VLOOKUP(Z107,SECTION_PLAY_FRAMES,2,false))"),"2-3")</f>
        <v>2-3</v>
      </c>
      <c r="AA106" s="47">
        <v>17</v>
      </c>
      <c r="AB106" s="50" t="str">
        <f ca="1">IFERROR(__xludf.DUMMYFUNCTION("IF(ISFORMULA(AB107),IF(ISFORMULA(AB98),IF(ISFORMULA(AB99),"""",INDEX(FILTER(SECTION_PLAY_FRAMES,{FALSE,FALSE,FALSE,TRUE}),MATCH(AB99,FILTER(SECTION_PLAY_FRAMES,{TRUE,FALSE,FALSE,FALSE}),0))),INDEX(FILTER(SECTION_PLAY_FRAMES,{FALSE,FALSE,FALSE,TRUE}),MATCH"&amp;"(AB98,FILTER(SECTION_PLAY_FRAMES,{FALSE,TRUE,FALSE,FALSE}),0))),VLOOKUP(AB107,SECTION_PLAY_FRAMES,2,false))"),"2-3")</f>
        <v>2-3</v>
      </c>
      <c r="AC106" s="52">
        <v>15</v>
      </c>
      <c r="AD106" s="46" t="str">
        <f ca="1">IFERROR(__xludf.DUMMYFUNCTION("IF(ISFORMULA(AD107),IF(ISFORMULA(AD102),IF(ISFORMULA(AD103),"""",INDEX(FILTER(SECTION_PLAY_FRAMES,{FALSE,FALSE,FALSE,TRUE}),MATCH(AD103,FILTER(SECTION_PLAY_FRAMES,{TRUE,FALSE,FALSE,FALSE}),0))),INDEX(FILTER(SECTION_PLAY_FRAMES,{FALSE,FALSE,FALSE,TRUE}),MA"&amp;"TCH(AD102,FILTER(SECTION_PLAY_FRAMES,{FALSE,TRUE,FALSE,FALSE}),0))),VLOOKUP(AD107,SECTION_PLAY_FRAMES,2,false))"),"1-3")</f>
        <v>1-3</v>
      </c>
      <c r="AE106" s="47">
        <v>7</v>
      </c>
      <c r="AF106" s="48" t="s">
        <v>551</v>
      </c>
      <c r="AG106" s="49">
        <v>15</v>
      </c>
      <c r="AH106" s="48" t="str">
        <f ca="1">IFERROR(__xludf.DUMMYFUNCTION("IF(ISFORMULA(AH107),IF(ISFORMULA(AH104),IF(ISFORMULA(AH105),"""",INDEX(FILTER(SECTION_PLAY_FRAMES,{FALSE,FALSE,FALSE,TRUE}),MATCH(AH105,FILTER(SECTION_PLAY_FRAMES,{TRUE,FALSE,FALSE,FALSE}),0))),INDEX(FILTER(SECTION_PLAY_FRAMES,{FALSE,FALSE,FALSE,TRUE}),MA"&amp;"TCH(AH104,FILTER(SECTION_PLAY_FRAMES,{FALSE,TRUE,FALSE,FALSE}),0))),VLOOKUP(AH107,SECTION_PLAY_FRAMES,2,false))"),"3-2")</f>
        <v>3-2</v>
      </c>
      <c r="AI106" s="53">
        <v>14</v>
      </c>
    </row>
    <row r="107" spans="1:35" ht="17.399999999999999" x14ac:dyDescent="0.3">
      <c r="A107" s="103"/>
      <c r="B107" s="99"/>
      <c r="C107" s="99"/>
      <c r="D107" s="99"/>
      <c r="E107" s="99"/>
      <c r="F107" s="99"/>
      <c r="G107" s="45">
        <f ca="1">SUM(H107:Q107)</f>
        <v>17.72</v>
      </c>
      <c r="H107" s="112">
        <f ca="1">IFERROR(__xludf.DUMMYFUNCTION("IF(ISFORMULA(H106),IF(ISFORMULA(H100),IF(ISFORMULA(H101),"""",INDEX(FILTER(SECTION_PLAY_FRAMES,{FALSE,FALSE,TRUE,FALSE}),MATCH(H101,FILTER(SECTION_PLAY_FRAMES,{TRUE,FALSE,FALSE,FALSE}),0))),INDEX(FILTER(SECTION_PLAY_FRAMES,{FALSE,FALSE,TRUE,FALSE}),MATCH("&amp;"H100,FILTER(SECTION_PLAY_FRAMES,{FALSE,TRUE,FALSE,FALSE}),0))),INDEX(FILTER(SECTION_PLAY_FRAMES,{TRUE,FALSE,FALSE,FALSE}),MATCH(H106,FILTER(SECTION_PLAY_FRAMES,{FALSE,TRUE,FALSE,FALSE}),0)))"),0)</f>
        <v>0</v>
      </c>
      <c r="I107" s="111"/>
      <c r="J107" s="113">
        <f ca="1">IFERROR(__xludf.DUMMYFUNCTION("IF(ISFORMULA(J106),IF(ISFORMULA(J98),IF(ISFORMULA(J99),"""",INDEX(FILTER(SECTION_PLAY_FRAMES,{FALSE,FALSE,TRUE,FALSE}),MATCH(J99,FILTER(SECTION_PLAY_FRAMES,{TRUE,FALSE,FALSE,FALSE}),0))),INDEX(FILTER(SECTION_PLAY_FRAMES,{FALSE,FALSE,TRUE,FALSE}),MATCH(J98"&amp;",FILTER(SECTION_PLAY_FRAMES,{FALSE,TRUE,FALSE,FALSE}),0))),INDEX(FILTER(SECTION_PLAY_FRAMES,{TRUE,FALSE,FALSE,FALSE}),MATCH(J106,FILTER(SECTION_PLAY_FRAMES,{FALSE,TRUE,FALSE,FALSE}),0)))"),1.21)</f>
        <v>1.21</v>
      </c>
      <c r="K107" s="111"/>
      <c r="L107" s="112">
        <f ca="1">IFERROR(__xludf.DUMMYFUNCTION("IF(ISFORMULA(L106),IF(ISFORMULA(L102),IF(ISFORMULA(L103),"""",INDEX(FILTER(SECTION_PLAY_FRAMES,{FALSE,FALSE,TRUE,FALSE}),MATCH(L103,FILTER(SECTION_PLAY_FRAMES,{TRUE,FALSE,FALSE,FALSE}),0))),INDEX(FILTER(SECTION_PLAY_FRAMES,{FALSE,FALSE,TRUE,FALSE}),MATCH("&amp;"L102,FILTER(SECTION_PLAY_FRAMES,{FALSE,TRUE,FALSE,FALSE}),0))),INDEX(FILTER(SECTION_PLAY_FRAMES,{TRUE,FALSE,FALSE,FALSE}),MATCH(L106,FILTER(SECTION_PLAY_FRAMES,{FALSE,TRUE,FALSE,FALSE}),0)))"),8.31)</f>
        <v>8.31</v>
      </c>
      <c r="M107" s="111"/>
      <c r="N107" s="110">
        <f ca="1">IFERROR(__xludf.DUMMYFUNCTION("IF(ISFORMULA(N106),IF(ISFORMULA(N108),IF(ISFORMULA(N109),"""",INDEX(FILTER(SECTION_PLAY_FRAMES,{FALSE,FALSE,TRUE,FALSE}),MATCH(N109,FILTER(SECTION_PLAY_FRAMES,{TRUE,FALSE,FALSE,FALSE}),0))),INDEX(FILTER(SECTION_PLAY_FRAMES,{FALSE,FALSE,TRUE,FALSE}),MATCH("&amp;"N108,FILTER(SECTION_PLAY_FRAMES,{FALSE,TRUE,FALSE,FALSE}),0))),INDEX(FILTER(SECTION_PLAY_FRAMES,{TRUE,FALSE,FALSE,FALSE}),MATCH(N106,FILTER(SECTION_PLAY_FRAMES,{FALSE,TRUE,FALSE,FALSE}),0)))"),0)</f>
        <v>0</v>
      </c>
      <c r="O107" s="111"/>
      <c r="P107" s="110">
        <f ca="1">IFERROR(__xludf.DUMMYFUNCTION("IF(ISFORMULA(P106),IF(ISFORMULA(P104),IF(ISFORMULA(P105),"""",INDEX(FILTER(SECTION_PLAY_FRAMES,{FALSE,FALSE,TRUE,FALSE}),MATCH(P105,FILTER(SECTION_PLAY_FRAMES,{TRUE,FALSE,FALSE,FALSE}),0))),INDEX(FILTER(SECTION_PLAY_FRAMES,{FALSE,FALSE,TRUE,FALSE}),MATCH("&amp;"P104,FILTER(SECTION_PLAY_FRAMES,{FALSE,TRUE,FALSE,FALSE}),0))),INDEX(FILTER(SECTION_PLAY_FRAMES,{TRUE,FALSE,FALSE,FALSE}),MATCH(P106,FILTER(SECTION_PLAY_FRAMES,{FALSE,TRUE,FALSE,FALSE}),0)))"),8.2)</f>
        <v>8.1999999999999993</v>
      </c>
      <c r="Q107" s="114"/>
      <c r="S107" s="103"/>
      <c r="T107" s="99"/>
      <c r="U107" s="99"/>
      <c r="V107" s="99"/>
      <c r="W107" s="99"/>
      <c r="X107" s="99"/>
      <c r="Y107" s="45">
        <f ca="1">SUM(Z107:AI107)</f>
        <v>15.52</v>
      </c>
      <c r="Z107" s="112">
        <f ca="1">IFERROR(__xludf.DUMMYFUNCTION("IF(ISFORMULA(Z106),IF(ISFORMULA(Z100),IF(ISFORMULA(Z101),"""",INDEX(FILTER(SECTION_PLAY_FRAMES,{FALSE,FALSE,TRUE,FALSE}),MATCH(Z101,FILTER(SECTION_PLAY_FRAMES,{TRUE,FALSE,FALSE,FALSE}),0))),INDEX(FILTER(SECTION_PLAY_FRAMES,{FALSE,FALSE,TRUE,FALSE}),MATCH("&amp;"Z100,FILTER(SECTION_PLAY_FRAMES,{FALSE,TRUE,FALSE,FALSE}),0))),INDEX(FILTER(SECTION_PLAY_FRAMES,{TRUE,FALSE,FALSE,FALSE}),MATCH(Z106,FILTER(SECTION_PLAY_FRAMES,{FALSE,TRUE,FALSE,FALSE}),0)))"),2.5)</f>
        <v>2.5</v>
      </c>
      <c r="AA107" s="111"/>
      <c r="AB107" s="113">
        <f ca="1">IFERROR(__xludf.DUMMYFUNCTION("IF(ISFORMULA(AB106),IF(ISFORMULA(AB98),IF(ISFORMULA(AB99),"""",INDEX(FILTER(SECTION_PLAY_FRAMES,{FALSE,FALSE,TRUE,FALSE}),MATCH(AB99,FILTER(SECTION_PLAY_FRAMES,{TRUE,FALSE,FALSE,FALSE}),0))),INDEX(FILTER(SECTION_PLAY_FRAMES,{FALSE,FALSE,TRUE,FALSE}),MATCH"&amp;"(AB98,FILTER(SECTION_PLAY_FRAMES,{FALSE,TRUE,FALSE,FALSE}),0))),INDEX(FILTER(SECTION_PLAY_FRAMES,{TRUE,FALSE,FALSE,FALSE}),MATCH(AB106,FILTER(SECTION_PLAY_FRAMES,{FALSE,TRUE,FALSE,FALSE}),0)))"),2.5)</f>
        <v>2.5</v>
      </c>
      <c r="AC107" s="111"/>
      <c r="AD107" s="112">
        <f ca="1">IFERROR(__xludf.DUMMYFUNCTION("IF(ISFORMULA(AD106),IF(ISFORMULA(AD102),IF(ISFORMULA(AD103),"""",INDEX(FILTER(SECTION_PLAY_FRAMES,{FALSE,FALSE,TRUE,FALSE}),MATCH(AD103,FILTER(SECTION_PLAY_FRAMES,{TRUE,FALSE,FALSE,FALSE}),0))),INDEX(FILTER(SECTION_PLAY_FRAMES,{FALSE,FALSE,TRUE,FALSE}),MA"&amp;"TCH(AD102,FILTER(SECTION_PLAY_FRAMES,{FALSE,TRUE,FALSE,FALSE}),0))),INDEX(FILTER(SECTION_PLAY_FRAMES,{TRUE,FALSE,FALSE,FALSE}),MATCH(AD106,FILTER(SECTION_PLAY_FRAMES,{FALSE,TRUE,FALSE,FALSE}),0)))"),1.21)</f>
        <v>1.21</v>
      </c>
      <c r="AE107" s="111"/>
      <c r="AF107" s="110">
        <f ca="1">IFERROR(__xludf.DUMMYFUNCTION("IF(ISFORMULA(AF106),IF(ISFORMULA(AF108),IF(ISFORMULA(AF109),"""",INDEX(FILTER(SECTION_PLAY_FRAMES,{FALSE,FALSE,TRUE,FALSE}),MATCH(AF109,FILTER(SECTION_PLAY_FRAMES,{TRUE,FALSE,FALSE,FALSE}),0))),INDEX(FILTER(SECTION_PLAY_FRAMES,{FALSE,FALSE,TRUE,FALSE}),MA"&amp;"TCH(AF108,FILTER(SECTION_PLAY_FRAMES,{FALSE,TRUE,FALSE,FALSE}),0))),INDEX(FILTER(SECTION_PLAY_FRAMES,{TRUE,FALSE,FALSE,FALSE}),MATCH(AF106,FILTER(SECTION_PLAY_FRAMES,{FALSE,TRUE,FALSE,FALSE}),0)))"),1.21)</f>
        <v>1.21</v>
      </c>
      <c r="AG107" s="111"/>
      <c r="AH107" s="110">
        <f ca="1">IFERROR(__xludf.DUMMYFUNCTION("IF(ISFORMULA(AH106),IF(ISFORMULA(AH104),IF(ISFORMULA(AH105),"""",INDEX(FILTER(SECTION_PLAY_FRAMES,{FALSE,FALSE,TRUE,FALSE}),MATCH(AH105,FILTER(SECTION_PLAY_FRAMES,{TRUE,FALSE,FALSE,FALSE}),0))),INDEX(FILTER(SECTION_PLAY_FRAMES,{FALSE,FALSE,TRUE,FALSE}),MA"&amp;"TCH(AH104,FILTER(SECTION_PLAY_FRAMES,{FALSE,TRUE,FALSE,FALSE}),0))),INDEX(FILTER(SECTION_PLAY_FRAMES,{TRUE,FALSE,FALSE,FALSE}),MATCH(AH106,FILTER(SECTION_PLAY_FRAMES,{FALSE,TRUE,FALSE,FALSE}),0)))"),8.1)</f>
        <v>8.1</v>
      </c>
      <c r="AI107" s="114"/>
    </row>
    <row r="108" spans="1:35" ht="17.399999999999999" x14ac:dyDescent="0.25">
      <c r="A108" s="100">
        <v>6</v>
      </c>
      <c r="B108" s="89" t="s">
        <v>134</v>
      </c>
      <c r="C108" s="91">
        <v>94</v>
      </c>
      <c r="D108" s="92" t="s">
        <v>521</v>
      </c>
      <c r="E108" s="93">
        <f ca="1">G109 + F108</f>
        <v>28.54</v>
      </c>
      <c r="F108" s="109">
        <v>7</v>
      </c>
      <c r="G108" s="45"/>
      <c r="H108" s="50" t="str">
        <f ca="1">IFERROR(__xludf.DUMMYFUNCTION("IF(ISFORMULA(H109),IF(ISFORMULA(H98),IF(ISFORMULA(H99),"""",INDEX(FILTER(SECTION_PLAY_FRAMES,{FALSE,FALSE,FALSE,TRUE}),MATCH(H99,FILTER(SECTION_PLAY_FRAMES,{TRUE,FALSE,FALSE,FALSE}),0))),INDEX(FILTER(SECTION_PLAY_FRAMES,{FALSE,FALSE,FALSE,TRUE}),MATCH(H98"&amp;",FILTER(SECTION_PLAY_FRAMES,{FALSE,TRUE,FALSE,FALSE}),0))),VLOOKUP(H109,SECTION_PLAY_FRAMES,2,false))"),"1-3")</f>
        <v>1-3</v>
      </c>
      <c r="I108" s="52">
        <v>1</v>
      </c>
      <c r="J108" s="46" t="str">
        <f ca="1">IFERROR(__xludf.DUMMYFUNCTION("IF(ISFORMULA(J109),IF(ISFORMULA(J104),IF(ISFORMULA(J105),"""",INDEX(FILTER(SECTION_PLAY_FRAMES,{FALSE,FALSE,FALSE,TRUE}),MATCH(J105,FILTER(SECTION_PLAY_FRAMES,{TRUE,FALSE,FALSE,FALSE}),0))),INDEX(FILTER(SECTION_PLAY_FRAMES,{FALSE,FALSE,FALSE,TRUE}),MATCH("&amp;"J104,FILTER(SECTION_PLAY_FRAMES,{FALSE,TRUE,FALSE,FALSE}),0))),VLOOKUP(J109,SECTION_PLAY_FRAMES,2,false))"),"2-3")</f>
        <v>2-3</v>
      </c>
      <c r="K108" s="47">
        <v>18</v>
      </c>
      <c r="L108" s="48" t="str">
        <f ca="1">IFERROR(__xludf.DUMMYFUNCTION("IF(ISFORMULA(L109),IF(ISFORMULA(L100),IF(ISFORMULA(L101),"""",INDEX(FILTER(SECTION_PLAY_FRAMES,{FALSE,FALSE,FALSE,TRUE}),MATCH(L101,FILTER(SECTION_PLAY_FRAMES,{TRUE,FALSE,FALSE,FALSE}),0))),INDEX(FILTER(SECTION_PLAY_FRAMES,{FALSE,FALSE,FALSE,TRUE}),MATCH("&amp;"L100,FILTER(SECTION_PLAY_FRAMES,{FALSE,TRUE,FALSE,FALSE}),0))),VLOOKUP(L109,SECTION_PLAY_FRAMES,2,false))"),"1-3")</f>
        <v>1-3</v>
      </c>
      <c r="M108" s="49">
        <v>1</v>
      </c>
      <c r="N108" s="48" t="str">
        <f ca="1">IFERROR(__xludf.DUMMYFUNCTION("IF(ISFORMULA(N109),IF(ISFORMULA(N106),IF(ISFORMULA(N107),"""",INDEX(FILTER(SECTION_PLAY_FRAMES,{FALSE,FALSE,FALSE,TRUE}),MATCH(N107,FILTER(SECTION_PLAY_FRAMES,{TRUE,FALSE,FALSE,FALSE}),0))),INDEX(FILTER(SECTION_PLAY_FRAMES,{FALSE,FALSE,FALSE,TRUE}),MATCH("&amp;"N106,FILTER(SECTION_PLAY_FRAMES,{FALSE,TRUE,FALSE,FALSE}),0))),VLOOKUP(N109,SECTION_PLAY_FRAMES,2,false))"),"3-0")</f>
        <v>3-0</v>
      </c>
      <c r="O108" s="49">
        <v>1</v>
      </c>
      <c r="P108" s="46" t="str">
        <f ca="1">IFERROR(__xludf.DUMMYFUNCTION("IF(ISFORMULA(P109),IF(ISFORMULA(P102),IF(ISFORMULA(P103),"""",INDEX(FILTER(SECTION_PLAY_FRAMES,{FALSE,FALSE,FALSE,TRUE}),MATCH(P103,FILTER(SECTION_PLAY_FRAMES,{TRUE,FALSE,FALSE,FALSE}),0))),INDEX(FILTER(SECTION_PLAY_FRAMES,{FALSE,FALSE,FALSE,TRUE}),MATCH("&amp;"P102,FILTER(SECTION_PLAY_FRAMES,{FALSE,TRUE,FALSE,FALSE}),0))),VLOOKUP(P109,SECTION_PLAY_FRAMES,2,false))"),"3-0")</f>
        <v>3-0</v>
      </c>
      <c r="Q108" s="55">
        <v>18</v>
      </c>
      <c r="S108" s="100">
        <v>6</v>
      </c>
      <c r="T108" s="89" t="s">
        <v>134</v>
      </c>
      <c r="U108" s="91">
        <v>93</v>
      </c>
      <c r="V108" s="92" t="s">
        <v>520</v>
      </c>
      <c r="W108" s="93">
        <f ca="1">Y109 + X108</f>
        <v>26.919999999999998</v>
      </c>
      <c r="X108" s="109"/>
      <c r="Y108" s="45"/>
      <c r="Z108" s="50" t="str">
        <f ca="1">IFERROR(__xludf.DUMMYFUNCTION("IF(ISFORMULA(Z109),IF(ISFORMULA(Z98),IF(ISFORMULA(Z99),"""",INDEX(FILTER(SECTION_PLAY_FRAMES,{FALSE,FALSE,FALSE,TRUE}),MATCH(Z99,FILTER(SECTION_PLAY_FRAMES,{TRUE,FALSE,FALSE,FALSE}),0))),INDEX(FILTER(SECTION_PLAY_FRAMES,{FALSE,FALSE,FALSE,TRUE}),MATCH(Z98"&amp;",FILTER(SECTION_PLAY_FRAMES,{FALSE,TRUE,FALSE,FALSE}),0))),VLOOKUP(Z109,SECTION_PLAY_FRAMES,2,false))"),"3-2")</f>
        <v>3-2</v>
      </c>
      <c r="AA108" s="52">
        <v>16</v>
      </c>
      <c r="AB108" s="46" t="str">
        <f ca="1">IFERROR(__xludf.DUMMYFUNCTION("IF(ISFORMULA(AB109),IF(ISFORMULA(AB104),IF(ISFORMULA(AB105),"""",INDEX(FILTER(SECTION_PLAY_FRAMES,{FALSE,FALSE,FALSE,TRUE}),MATCH(AB105,FILTER(SECTION_PLAY_FRAMES,{TRUE,FALSE,FALSE,FALSE}),0))),INDEX(FILTER(SECTION_PLAY_FRAMES,{FALSE,FALSE,FALSE,TRUE}),MA"&amp;"TCH(AB104,FILTER(SECTION_PLAY_FRAMES,{FALSE,TRUE,FALSE,FALSE}),0))),VLOOKUP(AB109,SECTION_PLAY_FRAMES,2,false))"),"3-1")</f>
        <v>3-1</v>
      </c>
      <c r="AC108" s="47">
        <v>16</v>
      </c>
      <c r="AD108" s="48" t="str">
        <f ca="1">IFERROR(__xludf.DUMMYFUNCTION("IF(ISFORMULA(AD109),IF(ISFORMULA(AD100),IF(ISFORMULA(AD101),"""",INDEX(FILTER(SECTION_PLAY_FRAMES,{FALSE,FALSE,FALSE,TRUE}),MATCH(AD101,FILTER(SECTION_PLAY_FRAMES,{TRUE,FALSE,FALSE,FALSE}),0))),INDEX(FILTER(SECTION_PLAY_FRAMES,{FALSE,FALSE,FALSE,TRUE}),MA"&amp;"TCH(AD100,FILTER(SECTION_PLAY_FRAMES,{FALSE,TRUE,FALSE,FALSE}),0))),VLOOKUP(AD109,SECTION_PLAY_FRAMES,2,false))"),"1-3")</f>
        <v>1-3</v>
      </c>
      <c r="AE108" s="49">
        <v>20</v>
      </c>
      <c r="AF108" s="48" t="str">
        <f ca="1">IFERROR(__xludf.DUMMYFUNCTION("IF(ISFORMULA(AF109),IF(ISFORMULA(AF106),IF(ISFORMULA(AF107),"""",INDEX(FILTER(SECTION_PLAY_FRAMES,{FALSE,FALSE,FALSE,TRUE}),MATCH(AF107,FILTER(SECTION_PLAY_FRAMES,{TRUE,FALSE,FALSE,FALSE}),0))),INDEX(FILTER(SECTION_PLAY_FRAMES,{FALSE,FALSE,FALSE,TRUE}),MA"&amp;"TCH(AF106,FILTER(SECTION_PLAY_FRAMES,{FALSE,TRUE,FALSE,FALSE}),0))),VLOOKUP(AF109,SECTION_PLAY_FRAMES,2,false))"),"3-1")</f>
        <v>3-1</v>
      </c>
      <c r="AG108" s="49">
        <v>15</v>
      </c>
      <c r="AH108" s="46" t="str">
        <f ca="1">IFERROR(__xludf.DUMMYFUNCTION("IF(ISFORMULA(AH109),IF(ISFORMULA(AH102),IF(ISFORMULA(AH103),"""",INDEX(FILTER(SECTION_PLAY_FRAMES,{FALSE,FALSE,FALSE,TRUE}),MATCH(AH103,FILTER(SECTION_PLAY_FRAMES,{TRUE,FALSE,FALSE,FALSE}),0))),INDEX(FILTER(SECTION_PLAY_FRAMES,{FALSE,FALSE,FALSE,TRUE}),MA"&amp;"TCH(AH102,FILTER(SECTION_PLAY_FRAMES,{FALSE,TRUE,FALSE,FALSE}),0))),VLOOKUP(AH109,SECTION_PLAY_FRAMES,2,false))"),"1-3")</f>
        <v>1-3</v>
      </c>
      <c r="AI108" s="55">
        <v>17</v>
      </c>
    </row>
    <row r="109" spans="1:35" ht="17.399999999999999" x14ac:dyDescent="0.3">
      <c r="A109" s="101"/>
      <c r="B109" s="90"/>
      <c r="C109" s="90"/>
      <c r="D109" s="90"/>
      <c r="E109" s="90"/>
      <c r="F109" s="90"/>
      <c r="G109" s="54">
        <f ca="1">SUM(H109:Q109)</f>
        <v>21.54</v>
      </c>
      <c r="H109" s="115">
        <f ca="1">IFERROR(__xludf.DUMMYFUNCTION("IF(ISFORMULA(H108),IF(ISFORMULA(H98),IF(ISFORMULA(H99),"""",INDEX(FILTER(SECTION_PLAY_FRAMES,{FALSE,FALSE,TRUE,FALSE}),MATCH(H99,FILTER(SECTION_PLAY_FRAMES,{TRUE,FALSE,FALSE,FALSE}),0))),INDEX(FILTER(SECTION_PLAY_FRAMES,{FALSE,FALSE,TRUE,FALSE}),MATCH(H98"&amp;",FILTER(SECTION_PLAY_FRAMES,{FALSE,TRUE,FALSE,FALSE}),0))),INDEX(FILTER(SECTION_PLAY_FRAMES,{TRUE,FALSE,FALSE,FALSE}),MATCH(H108,FILTER(SECTION_PLAY_FRAMES,{FALSE,TRUE,FALSE,FALSE}),0)))"),1.21)</f>
        <v>1.21</v>
      </c>
      <c r="I109" s="95"/>
      <c r="J109" s="96">
        <f ca="1">IFERROR(__xludf.DUMMYFUNCTION("IF(ISFORMULA(J108),IF(ISFORMULA(J104),IF(ISFORMULA(J105),"""",INDEX(FILTER(SECTION_PLAY_FRAMES,{FALSE,FALSE,TRUE,FALSE}),MATCH(J105,FILTER(SECTION_PLAY_FRAMES,{TRUE,FALSE,FALSE,FALSE}),0))),INDEX(FILTER(SECTION_PLAY_FRAMES,{FALSE,FALSE,TRUE,FALSE}),MATCH("&amp;"J104,FILTER(SECTION_PLAY_FRAMES,{FALSE,TRUE,FALSE,FALSE}),0))),INDEX(FILTER(SECTION_PLAY_FRAMES,{TRUE,FALSE,FALSE,FALSE}),MATCH(J108,FILTER(SECTION_PLAY_FRAMES,{FALSE,TRUE,FALSE,FALSE}),0)))"),2.5)</f>
        <v>2.5</v>
      </c>
      <c r="K109" s="95"/>
      <c r="L109" s="94">
        <f ca="1">IFERROR(__xludf.DUMMYFUNCTION("IF(ISFORMULA(L108),IF(ISFORMULA(L100),IF(ISFORMULA(L101),"""",INDEX(FILTER(SECTION_PLAY_FRAMES,{FALSE,FALSE,TRUE,FALSE}),MATCH(L101,FILTER(SECTION_PLAY_FRAMES,{TRUE,FALSE,FALSE,FALSE}),0))),INDEX(FILTER(SECTION_PLAY_FRAMES,{FALSE,FALSE,TRUE,FALSE}),MATCH("&amp;"L100,FILTER(SECTION_PLAY_FRAMES,{FALSE,TRUE,FALSE,FALSE}),0))),INDEX(FILTER(SECTION_PLAY_FRAMES,{TRUE,FALSE,FALSE,FALSE}),MATCH(L108,FILTER(SECTION_PLAY_FRAMES,{FALSE,TRUE,FALSE,FALSE}),0)))"),1.21)</f>
        <v>1.21</v>
      </c>
      <c r="M109" s="95"/>
      <c r="N109" s="94">
        <f ca="1">IFERROR(__xludf.DUMMYFUNCTION("IF(ISFORMULA(N108),IF(ISFORMULA(N106),IF(ISFORMULA(N107),"""",INDEX(FILTER(SECTION_PLAY_FRAMES,{FALSE,FALSE,TRUE,FALSE}),MATCH(N107,FILTER(SECTION_PLAY_FRAMES,{TRUE,FALSE,FALSE,FALSE}),0))),INDEX(FILTER(SECTION_PLAY_FRAMES,{FALSE,FALSE,TRUE,FALSE}),MATCH("&amp;"N106,FILTER(SECTION_PLAY_FRAMES,{FALSE,TRUE,FALSE,FALSE}),0))),INDEX(FILTER(SECTION_PLAY_FRAMES,{TRUE,FALSE,FALSE,FALSE}),MATCH(N108,FILTER(SECTION_PLAY_FRAMES,{FALSE,TRUE,FALSE,FALSE}),0)))"),8.31)</f>
        <v>8.31</v>
      </c>
      <c r="O109" s="95"/>
      <c r="P109" s="96">
        <f ca="1">IFERROR(__xludf.DUMMYFUNCTION("IF(ISFORMULA(P108),IF(ISFORMULA(P102),IF(ISFORMULA(P103),"""",INDEX(FILTER(SECTION_PLAY_FRAMES,{FALSE,FALSE,TRUE,FALSE}),MATCH(P103,FILTER(SECTION_PLAY_FRAMES,{TRUE,FALSE,FALSE,FALSE}),0))),INDEX(FILTER(SECTION_PLAY_FRAMES,{FALSE,FALSE,TRUE,FALSE}),MATCH("&amp;"P102,FILTER(SECTION_PLAY_FRAMES,{FALSE,TRUE,FALSE,FALSE}),0))),INDEX(FILTER(SECTION_PLAY_FRAMES,{TRUE,FALSE,FALSE,FALSE}),MATCH(P108,FILTER(SECTION_PLAY_FRAMES,{FALSE,TRUE,FALSE,FALSE}),0)))"),8.31)</f>
        <v>8.31</v>
      </c>
      <c r="Q109" s="97"/>
      <c r="S109" s="101"/>
      <c r="T109" s="90"/>
      <c r="U109" s="90"/>
      <c r="V109" s="90"/>
      <c r="W109" s="90"/>
      <c r="X109" s="90"/>
      <c r="Y109" s="54">
        <f ca="1">SUM(Z109:AI109)</f>
        <v>26.919999999999998</v>
      </c>
      <c r="Z109" s="115">
        <f ca="1">IFERROR(__xludf.DUMMYFUNCTION("IF(ISFORMULA(Z108),IF(ISFORMULA(Z98),IF(ISFORMULA(Z99),"""",INDEX(FILTER(SECTION_PLAY_FRAMES,{FALSE,FALSE,TRUE,FALSE}),MATCH(Z99,FILTER(SECTION_PLAY_FRAMES,{TRUE,FALSE,FALSE,FALSE}),0))),INDEX(FILTER(SECTION_PLAY_FRAMES,{FALSE,FALSE,TRUE,FALSE}),MATCH(Z98"&amp;",FILTER(SECTION_PLAY_FRAMES,{FALSE,TRUE,FALSE,FALSE}),0))),INDEX(FILTER(SECTION_PLAY_FRAMES,{TRUE,FALSE,FALSE,FALSE}),MATCH(Z108,FILTER(SECTION_PLAY_FRAMES,{FALSE,TRUE,FALSE,FALSE}),0)))"),8.1)</f>
        <v>8.1</v>
      </c>
      <c r="AA109" s="95"/>
      <c r="AB109" s="96">
        <f ca="1">IFERROR(__xludf.DUMMYFUNCTION("IF(ISFORMULA(AB108),IF(ISFORMULA(AB104),IF(ISFORMULA(AB105),"""",INDEX(FILTER(SECTION_PLAY_FRAMES,{FALSE,FALSE,TRUE,FALSE}),MATCH(AB105,FILTER(SECTION_PLAY_FRAMES,{TRUE,FALSE,FALSE,FALSE}),0))),INDEX(FILTER(SECTION_PLAY_FRAMES,{FALSE,FALSE,TRUE,FALSE}),MA"&amp;"TCH(AB104,FILTER(SECTION_PLAY_FRAMES,{FALSE,TRUE,FALSE,FALSE}),0))),INDEX(FILTER(SECTION_PLAY_FRAMES,{TRUE,FALSE,FALSE,FALSE}),MATCH(AB108,FILTER(SECTION_PLAY_FRAMES,{FALSE,TRUE,FALSE,FALSE}),0)))"),8.2)</f>
        <v>8.1999999999999993</v>
      </c>
      <c r="AC109" s="95"/>
      <c r="AD109" s="94">
        <f ca="1">IFERROR(__xludf.DUMMYFUNCTION("IF(ISFORMULA(AD108),IF(ISFORMULA(AD100),IF(ISFORMULA(AD101),"""",INDEX(FILTER(SECTION_PLAY_FRAMES,{FALSE,FALSE,TRUE,FALSE}),MATCH(AD101,FILTER(SECTION_PLAY_FRAMES,{TRUE,FALSE,FALSE,FALSE}),0))),INDEX(FILTER(SECTION_PLAY_FRAMES,{FALSE,FALSE,TRUE,FALSE}),MA"&amp;"TCH(AD100,FILTER(SECTION_PLAY_FRAMES,{FALSE,TRUE,FALSE,FALSE}),0))),INDEX(FILTER(SECTION_PLAY_FRAMES,{TRUE,FALSE,FALSE,FALSE}),MATCH(AD108,FILTER(SECTION_PLAY_FRAMES,{FALSE,TRUE,FALSE,FALSE}),0)))"),1.21)</f>
        <v>1.21</v>
      </c>
      <c r="AE109" s="95"/>
      <c r="AF109" s="94">
        <f ca="1">IFERROR(__xludf.DUMMYFUNCTION("IF(ISFORMULA(AF108),IF(ISFORMULA(AF106),IF(ISFORMULA(AF107),"""",INDEX(FILTER(SECTION_PLAY_FRAMES,{FALSE,FALSE,TRUE,FALSE}),MATCH(AF107,FILTER(SECTION_PLAY_FRAMES,{TRUE,FALSE,FALSE,FALSE}),0))),INDEX(FILTER(SECTION_PLAY_FRAMES,{FALSE,FALSE,TRUE,FALSE}),MA"&amp;"TCH(AF106,FILTER(SECTION_PLAY_FRAMES,{FALSE,TRUE,FALSE,FALSE}),0))),INDEX(FILTER(SECTION_PLAY_FRAMES,{TRUE,FALSE,FALSE,FALSE}),MATCH(AF108,FILTER(SECTION_PLAY_FRAMES,{FALSE,TRUE,FALSE,FALSE}),0)))"),8.2)</f>
        <v>8.1999999999999993</v>
      </c>
      <c r="AG109" s="95"/>
      <c r="AH109" s="96">
        <f ca="1">IFERROR(__xludf.DUMMYFUNCTION("IF(ISFORMULA(AH108),IF(ISFORMULA(AH102),IF(ISFORMULA(AH103),"""",INDEX(FILTER(SECTION_PLAY_FRAMES,{FALSE,FALSE,TRUE,FALSE}),MATCH(AH103,FILTER(SECTION_PLAY_FRAMES,{TRUE,FALSE,FALSE,FALSE}),0))),INDEX(FILTER(SECTION_PLAY_FRAMES,{FALSE,FALSE,TRUE,FALSE}),MA"&amp;"TCH(AH102,FILTER(SECTION_PLAY_FRAMES,{FALSE,TRUE,FALSE,FALSE}),0))),INDEX(FILTER(SECTION_PLAY_FRAMES,{TRUE,FALSE,FALSE,FALSE}),MATCH(AH108,FILTER(SECTION_PLAY_FRAMES,{FALSE,TRUE,FALSE,FALSE}),0)))"),1.21)</f>
        <v>1.21</v>
      </c>
      <c r="AI109" s="97"/>
    </row>
    <row r="111" spans="1:35" ht="13.8" x14ac:dyDescent="0.25">
      <c r="A111" s="98" t="s">
        <v>611</v>
      </c>
      <c r="B111" s="99"/>
      <c r="C111" s="99"/>
      <c r="D111" s="99"/>
      <c r="S111" s="98" t="s">
        <v>612</v>
      </c>
      <c r="T111" s="99"/>
      <c r="U111" s="99"/>
      <c r="V111" s="99"/>
    </row>
    <row r="112" spans="1:35" ht="17.399999999999999" x14ac:dyDescent="0.25">
      <c r="A112" s="102">
        <v>1</v>
      </c>
      <c r="B112" s="104" t="s">
        <v>17</v>
      </c>
      <c r="C112" s="105">
        <v>17</v>
      </c>
      <c r="D112" s="106" t="s">
        <v>51</v>
      </c>
      <c r="E112" s="107">
        <f ca="1">G113 + F112</f>
        <v>41.019999999999996</v>
      </c>
      <c r="F112" s="108">
        <v>7</v>
      </c>
      <c r="G112" s="41"/>
      <c r="H112" s="42" t="s">
        <v>555</v>
      </c>
      <c r="I112" s="43">
        <v>12</v>
      </c>
      <c r="J112" s="42" t="s">
        <v>550</v>
      </c>
      <c r="K112" s="43">
        <v>6</v>
      </c>
      <c r="L112" s="42" t="s">
        <v>551</v>
      </c>
      <c r="M112" s="43">
        <v>13</v>
      </c>
      <c r="N112" s="42" t="s">
        <v>545</v>
      </c>
      <c r="O112" s="43">
        <v>6</v>
      </c>
      <c r="P112" s="42" t="s">
        <v>550</v>
      </c>
      <c r="Q112" s="44">
        <v>18</v>
      </c>
      <c r="S112" s="102">
        <v>1</v>
      </c>
      <c r="T112" s="104" t="s">
        <v>48</v>
      </c>
      <c r="U112" s="105">
        <v>18</v>
      </c>
      <c r="V112" s="106" t="s">
        <v>53</v>
      </c>
      <c r="W112" s="107">
        <f ca="1">Y113 + X112</f>
        <v>50.120000000000005</v>
      </c>
      <c r="X112" s="108">
        <v>9</v>
      </c>
      <c r="Y112" s="41"/>
      <c r="Z112" s="42" t="s">
        <v>550</v>
      </c>
      <c r="AA112" s="43">
        <v>20</v>
      </c>
      <c r="AB112" s="42" t="s">
        <v>545</v>
      </c>
      <c r="AC112" s="43">
        <v>14</v>
      </c>
      <c r="AD112" s="42" t="s">
        <v>555</v>
      </c>
      <c r="AE112" s="43">
        <v>15</v>
      </c>
      <c r="AF112" s="42" t="s">
        <v>545</v>
      </c>
      <c r="AG112" s="43">
        <v>9</v>
      </c>
      <c r="AH112" s="42" t="s">
        <v>550</v>
      </c>
      <c r="AI112" s="44">
        <v>4</v>
      </c>
    </row>
    <row r="113" spans="1:35" ht="17.399999999999999" x14ac:dyDescent="0.3">
      <c r="A113" s="103"/>
      <c r="B113" s="99"/>
      <c r="C113" s="99"/>
      <c r="D113" s="99"/>
      <c r="E113" s="99"/>
      <c r="F113" s="99"/>
      <c r="G113" s="45">
        <f ca="1">SUM(H113:Q113)</f>
        <v>34.019999999999996</v>
      </c>
      <c r="H113" s="113">
        <f ca="1">IFERROR(__xludf.DUMMYFUNCTION("IF(ISFORMULA(H112),IF(ISFORMULA(H122),IF(ISFORMULA(H123),"""",INDEX(FILTER(SECTION_PLAY_FRAMES,{FALSE,FALSE,TRUE,FALSE}),MATCH(H123,FILTER(SECTION_PLAY_FRAMES,{TRUE,FALSE,FALSE,FALSE}),0))),INDEX(FILTER(SECTION_PLAY_FRAMES,{FALSE,FALSE,TRUE,FALSE}),MATCH("&amp;"H122,FILTER(SECTION_PLAY_FRAMES,{FALSE,TRUE,FALSE,FALSE}),0))),INDEX(FILTER(SECTION_PLAY_FRAMES,{TRUE,FALSE,FALSE,FALSE}),MATCH(H112,FILTER(SECTION_PLAY_FRAMES,{FALSE,TRUE,FALSE,FALSE}),0)))"),8.1)</f>
        <v>8.1</v>
      </c>
      <c r="I113" s="111"/>
      <c r="J113" s="113">
        <f ca="1">IFERROR(__xludf.DUMMYFUNCTION("IF(ISFORMULA(J112),IF(ISFORMULA(J120),IF(ISFORMULA(J121),"""",INDEX(FILTER(SECTION_PLAY_FRAMES,{FALSE,FALSE,TRUE,FALSE}),MATCH(J121,FILTER(SECTION_PLAY_FRAMES,{TRUE,FALSE,FALSE,FALSE}),0))),INDEX(FILTER(SECTION_PLAY_FRAMES,{FALSE,FALSE,TRUE,FALSE}),MATCH("&amp;"J120,FILTER(SECTION_PLAY_FRAMES,{FALSE,TRUE,FALSE,FALSE}),0))),INDEX(FILTER(SECTION_PLAY_FRAMES,{TRUE,FALSE,FALSE,FALSE}),MATCH(J112,FILTER(SECTION_PLAY_FRAMES,{FALSE,TRUE,FALSE,FALSE}),0)))"),8.2)</f>
        <v>8.1999999999999993</v>
      </c>
      <c r="K113" s="111"/>
      <c r="L113" s="113">
        <f ca="1">IFERROR(__xludf.DUMMYFUNCTION("IF(ISFORMULA(L112),IF(ISFORMULA(L118),IF(ISFORMULA(L119),"""",INDEX(FILTER(SECTION_PLAY_FRAMES,{FALSE,FALSE,TRUE,FALSE}),MATCH(L119,FILTER(SECTION_PLAY_FRAMES,{TRUE,FALSE,FALSE,FALSE}),0))),INDEX(FILTER(SECTION_PLAY_FRAMES,{FALSE,FALSE,TRUE,FALSE}),MATCH("&amp;"L118,FILTER(SECTION_PLAY_FRAMES,{FALSE,TRUE,FALSE,FALSE}),0))),INDEX(FILTER(SECTION_PLAY_FRAMES,{TRUE,FALSE,FALSE,FALSE}),MATCH(L112,FILTER(SECTION_PLAY_FRAMES,{FALSE,TRUE,FALSE,FALSE}),0)))"),1.21)</f>
        <v>1.21</v>
      </c>
      <c r="M113" s="111"/>
      <c r="N113" s="113">
        <f ca="1">IFERROR(__xludf.DUMMYFUNCTION("IF(ISFORMULA(N112),IF(ISFORMULA(N116),IF(ISFORMULA(N117),"""",INDEX(FILTER(SECTION_PLAY_FRAMES,{FALSE,FALSE,TRUE,FALSE}),MATCH(N117,FILTER(SECTION_PLAY_FRAMES,{TRUE,FALSE,FALSE,FALSE}),0))),INDEX(FILTER(SECTION_PLAY_FRAMES,{FALSE,FALSE,TRUE,FALSE}),MATCH("&amp;"N116,FILTER(SECTION_PLAY_FRAMES,{FALSE,TRUE,FALSE,FALSE}),0))),INDEX(FILTER(SECTION_PLAY_FRAMES,{TRUE,FALSE,FALSE,FALSE}),MATCH(N112,FILTER(SECTION_PLAY_FRAMES,{FALSE,TRUE,FALSE,FALSE}),0)))"),8.31)</f>
        <v>8.31</v>
      </c>
      <c r="O113" s="111"/>
      <c r="P113" s="113">
        <f ca="1">IFERROR(__xludf.DUMMYFUNCTION("IF(ISFORMULA(P112),IF(ISFORMULA(P114),IF(ISFORMULA(P115),"""",INDEX(FILTER(SECTION_PLAY_FRAMES,{FALSE,FALSE,TRUE,FALSE}),MATCH(P115,FILTER(SECTION_PLAY_FRAMES,{TRUE,FALSE,FALSE,FALSE}),0))),INDEX(FILTER(SECTION_PLAY_FRAMES,{FALSE,FALSE,TRUE,FALSE}),MATCH("&amp;"P114,FILTER(SECTION_PLAY_FRAMES,{FALSE,TRUE,FALSE,FALSE}),0))),INDEX(FILTER(SECTION_PLAY_FRAMES,{TRUE,FALSE,FALSE,FALSE}),MATCH(P112,FILTER(SECTION_PLAY_FRAMES,{FALSE,TRUE,FALSE,FALSE}),0)))"),8.2)</f>
        <v>8.1999999999999993</v>
      </c>
      <c r="Q113" s="114"/>
      <c r="S113" s="103"/>
      <c r="T113" s="99"/>
      <c r="U113" s="99"/>
      <c r="V113" s="99"/>
      <c r="W113" s="99"/>
      <c r="X113" s="99"/>
      <c r="Y113" s="45">
        <f ca="1">SUM(Z113:AI113)</f>
        <v>41.120000000000005</v>
      </c>
      <c r="Z113" s="113">
        <f ca="1">IFERROR(__xludf.DUMMYFUNCTION("IF(ISFORMULA(Z112),IF(ISFORMULA(Z122),IF(ISFORMULA(Z123),"""",INDEX(FILTER(SECTION_PLAY_FRAMES,{FALSE,FALSE,TRUE,FALSE}),MATCH(Z123,FILTER(SECTION_PLAY_FRAMES,{TRUE,FALSE,FALSE,FALSE}),0))),INDEX(FILTER(SECTION_PLAY_FRAMES,{FALSE,FALSE,TRUE,FALSE}),MATCH("&amp;"Z122,FILTER(SECTION_PLAY_FRAMES,{FALSE,TRUE,FALSE,FALSE}),0))),INDEX(FILTER(SECTION_PLAY_FRAMES,{TRUE,FALSE,FALSE,FALSE}),MATCH(Z112,FILTER(SECTION_PLAY_FRAMES,{FALSE,TRUE,FALSE,FALSE}),0)))"),8.2)</f>
        <v>8.1999999999999993</v>
      </c>
      <c r="AA113" s="111"/>
      <c r="AB113" s="113">
        <f ca="1">IFERROR(__xludf.DUMMYFUNCTION("IF(ISFORMULA(AB112),IF(ISFORMULA(AB120),IF(ISFORMULA(AB121),"""",INDEX(FILTER(SECTION_PLAY_FRAMES,{FALSE,FALSE,TRUE,FALSE}),MATCH(AB121,FILTER(SECTION_PLAY_FRAMES,{TRUE,FALSE,FALSE,FALSE}),0))),INDEX(FILTER(SECTION_PLAY_FRAMES,{FALSE,FALSE,TRUE,FALSE}),MA"&amp;"TCH(AB120,FILTER(SECTION_PLAY_FRAMES,{FALSE,TRUE,FALSE,FALSE}),0))),INDEX(FILTER(SECTION_PLAY_FRAMES,{TRUE,FALSE,FALSE,FALSE}),MATCH(AB112,FILTER(SECTION_PLAY_FRAMES,{FALSE,TRUE,FALSE,FALSE}),0)))"),8.31)</f>
        <v>8.31</v>
      </c>
      <c r="AC113" s="111"/>
      <c r="AD113" s="113">
        <f ca="1">IFERROR(__xludf.DUMMYFUNCTION("IF(ISFORMULA(AD112),IF(ISFORMULA(AD118),IF(ISFORMULA(AD119),"""",INDEX(FILTER(SECTION_PLAY_FRAMES,{FALSE,FALSE,TRUE,FALSE}),MATCH(AD119,FILTER(SECTION_PLAY_FRAMES,{TRUE,FALSE,FALSE,FALSE}),0))),INDEX(FILTER(SECTION_PLAY_FRAMES,{FALSE,FALSE,TRUE,FALSE}),MA"&amp;"TCH(AD118,FILTER(SECTION_PLAY_FRAMES,{FALSE,TRUE,FALSE,FALSE}),0))),INDEX(FILTER(SECTION_PLAY_FRAMES,{TRUE,FALSE,FALSE,FALSE}),MATCH(AD112,FILTER(SECTION_PLAY_FRAMES,{FALSE,TRUE,FALSE,FALSE}),0)))"),8.1)</f>
        <v>8.1</v>
      </c>
      <c r="AE113" s="111"/>
      <c r="AF113" s="113">
        <f ca="1">IFERROR(__xludf.DUMMYFUNCTION("IF(ISFORMULA(AF112),IF(ISFORMULA(AF116),IF(ISFORMULA(AF117),"""",INDEX(FILTER(SECTION_PLAY_FRAMES,{FALSE,FALSE,TRUE,FALSE}),MATCH(AF117,FILTER(SECTION_PLAY_FRAMES,{TRUE,FALSE,FALSE,FALSE}),0))),INDEX(FILTER(SECTION_PLAY_FRAMES,{FALSE,FALSE,TRUE,FALSE}),MA"&amp;"TCH(AF116,FILTER(SECTION_PLAY_FRAMES,{FALSE,TRUE,FALSE,FALSE}),0))),INDEX(FILTER(SECTION_PLAY_FRAMES,{TRUE,FALSE,FALSE,FALSE}),MATCH(AF112,FILTER(SECTION_PLAY_FRAMES,{FALSE,TRUE,FALSE,FALSE}),0)))"),8.31)</f>
        <v>8.31</v>
      </c>
      <c r="AG113" s="111"/>
      <c r="AH113" s="113">
        <f ca="1">IFERROR(__xludf.DUMMYFUNCTION("IF(ISFORMULA(AH112),IF(ISFORMULA(AH114),IF(ISFORMULA(AH115),"""",INDEX(FILTER(SECTION_PLAY_FRAMES,{FALSE,FALSE,TRUE,FALSE}),MATCH(AH115,FILTER(SECTION_PLAY_FRAMES,{TRUE,FALSE,FALSE,FALSE}),0))),INDEX(FILTER(SECTION_PLAY_FRAMES,{FALSE,FALSE,TRUE,FALSE}),MA"&amp;"TCH(AH114,FILTER(SECTION_PLAY_FRAMES,{FALSE,TRUE,FALSE,FALSE}),0))),INDEX(FILTER(SECTION_PLAY_FRAMES,{TRUE,FALSE,FALSE,FALSE}),MATCH(AH112,FILTER(SECTION_PLAY_FRAMES,{FALSE,TRUE,FALSE,FALSE}),0)))"),8.2)</f>
        <v>8.1999999999999993</v>
      </c>
      <c r="AI113" s="114"/>
    </row>
    <row r="114" spans="1:35" ht="17.399999999999999" x14ac:dyDescent="0.25">
      <c r="A114" s="100">
        <v>2</v>
      </c>
      <c r="B114" s="89" t="s">
        <v>8</v>
      </c>
      <c r="C114" s="91">
        <v>22</v>
      </c>
      <c r="D114" s="92" t="s">
        <v>517</v>
      </c>
      <c r="E114" s="93">
        <f ca="1">G115 + F114</f>
        <v>19.93</v>
      </c>
      <c r="F114" s="109"/>
      <c r="G114" s="45"/>
      <c r="H114" s="46" t="s">
        <v>550</v>
      </c>
      <c r="I114" s="47">
        <v>13</v>
      </c>
      <c r="J114" s="48" t="s">
        <v>551</v>
      </c>
      <c r="K114" s="49">
        <v>8</v>
      </c>
      <c r="L114" s="48" t="s">
        <v>551</v>
      </c>
      <c r="M114" s="49">
        <v>12</v>
      </c>
      <c r="N114" s="46" t="s">
        <v>555</v>
      </c>
      <c r="O114" s="47">
        <v>8</v>
      </c>
      <c r="P114" s="50" t="str">
        <f ca="1">IFERROR(__xludf.DUMMYFUNCTION("IF(ISFORMULA(P115),IF(ISFORMULA(P112),IF(ISFORMULA(P113),"""",INDEX(FILTER(SECTION_PLAY_FRAMES,{FALSE,FALSE,FALSE,TRUE}),MATCH(P113,FILTER(SECTION_PLAY_FRAMES,{TRUE,FALSE,FALSE,FALSE}),0))),INDEX(FILTER(SECTION_PLAY_FRAMES,{FALSE,FALSE,FALSE,TRUE}),MATCH("&amp;"P112,FILTER(SECTION_PLAY_FRAMES,{FALSE,TRUE,FALSE,FALSE}),0))),VLOOKUP(P115,SECTION_PLAY_FRAMES,2,false))"),"1-3")</f>
        <v>1-3</v>
      </c>
      <c r="Q114" s="51">
        <v>18</v>
      </c>
      <c r="S114" s="100">
        <v>2</v>
      </c>
      <c r="T114" s="89" t="s">
        <v>17</v>
      </c>
      <c r="U114" s="91">
        <v>19</v>
      </c>
      <c r="V114" s="92" t="s">
        <v>54</v>
      </c>
      <c r="W114" s="93">
        <f ca="1">Y115 + X114</f>
        <v>35.64</v>
      </c>
      <c r="X114" s="109">
        <v>7</v>
      </c>
      <c r="Y114" s="45"/>
      <c r="Z114" s="46" t="s">
        <v>545</v>
      </c>
      <c r="AA114" s="47">
        <v>4</v>
      </c>
      <c r="AB114" s="48" t="s">
        <v>545</v>
      </c>
      <c r="AC114" s="49">
        <v>7</v>
      </c>
      <c r="AD114" s="48" t="s">
        <v>556</v>
      </c>
      <c r="AE114" s="49">
        <v>3</v>
      </c>
      <c r="AF114" s="46" t="s">
        <v>545</v>
      </c>
      <c r="AG114" s="47">
        <v>18</v>
      </c>
      <c r="AH114" s="50" t="str">
        <f ca="1">IFERROR(__xludf.DUMMYFUNCTION("IF(ISFORMULA(AH115),IF(ISFORMULA(AH112),IF(ISFORMULA(AH113),"""",INDEX(FILTER(SECTION_PLAY_FRAMES,{FALSE,FALSE,FALSE,TRUE}),MATCH(AH113,FILTER(SECTION_PLAY_FRAMES,{TRUE,FALSE,FALSE,FALSE}),0))),INDEX(FILTER(SECTION_PLAY_FRAMES,{FALSE,FALSE,FALSE,TRUE}),MA"&amp;"TCH(AH112,FILTER(SECTION_PLAY_FRAMES,{FALSE,TRUE,FALSE,FALSE}),0))),VLOOKUP(AH115,SECTION_PLAY_FRAMES,2,false))"),"1-3")</f>
        <v>1-3</v>
      </c>
      <c r="AI114" s="51">
        <v>4</v>
      </c>
    </row>
    <row r="115" spans="1:35" ht="17.399999999999999" x14ac:dyDescent="0.3">
      <c r="A115" s="103"/>
      <c r="B115" s="99"/>
      <c r="C115" s="99"/>
      <c r="D115" s="99"/>
      <c r="E115" s="99"/>
      <c r="F115" s="99"/>
      <c r="G115" s="45">
        <f ca="1">SUM(H115:Q115)</f>
        <v>19.93</v>
      </c>
      <c r="H115" s="112">
        <f ca="1">IFERROR(__xludf.DUMMYFUNCTION("IF(ISFORMULA(H114),IF(ISFORMULA(H120),IF(ISFORMULA(H121),"""",INDEX(FILTER(SECTION_PLAY_FRAMES,{FALSE,FALSE,TRUE,FALSE}),MATCH(H121,FILTER(SECTION_PLAY_FRAMES,{TRUE,FALSE,FALSE,FALSE}),0))),INDEX(FILTER(SECTION_PLAY_FRAMES,{FALSE,FALSE,TRUE,FALSE}),MATCH("&amp;"H120,FILTER(SECTION_PLAY_FRAMES,{FALSE,TRUE,FALSE,FALSE}),0))),INDEX(FILTER(SECTION_PLAY_FRAMES,{TRUE,FALSE,FALSE,FALSE}),MATCH(H114,FILTER(SECTION_PLAY_FRAMES,{FALSE,TRUE,FALSE,FALSE}),0)))"),8.2)</f>
        <v>8.1999999999999993</v>
      </c>
      <c r="I115" s="111"/>
      <c r="J115" s="110">
        <f ca="1">IFERROR(__xludf.DUMMYFUNCTION("IF(ISFORMULA(J114),IF(ISFORMULA(J116),IF(ISFORMULA(J117),"""",INDEX(FILTER(SECTION_PLAY_FRAMES,{FALSE,FALSE,TRUE,FALSE}),MATCH(J117,FILTER(SECTION_PLAY_FRAMES,{TRUE,FALSE,FALSE,FALSE}),0))),INDEX(FILTER(SECTION_PLAY_FRAMES,{FALSE,FALSE,TRUE,FALSE}),MATCH("&amp;"J116,FILTER(SECTION_PLAY_FRAMES,{FALSE,TRUE,FALSE,FALSE}),0))),INDEX(FILTER(SECTION_PLAY_FRAMES,{TRUE,FALSE,FALSE,FALSE}),MATCH(J114,FILTER(SECTION_PLAY_FRAMES,{FALSE,TRUE,FALSE,FALSE}),0)))"),1.21)</f>
        <v>1.21</v>
      </c>
      <c r="K115" s="111"/>
      <c r="L115" s="110">
        <f ca="1">IFERROR(__xludf.DUMMYFUNCTION("IF(ISFORMULA(L114),IF(ISFORMULA(L122),IF(ISFORMULA(L123),"""",INDEX(FILTER(SECTION_PLAY_FRAMES,{FALSE,FALSE,TRUE,FALSE}),MATCH(L123,FILTER(SECTION_PLAY_FRAMES,{TRUE,FALSE,FALSE,FALSE}),0))),INDEX(FILTER(SECTION_PLAY_FRAMES,{FALSE,FALSE,TRUE,FALSE}),MATCH("&amp;"L122,FILTER(SECTION_PLAY_FRAMES,{FALSE,TRUE,FALSE,FALSE}),0))),INDEX(FILTER(SECTION_PLAY_FRAMES,{TRUE,FALSE,FALSE,FALSE}),MATCH(L114,FILTER(SECTION_PLAY_FRAMES,{FALSE,TRUE,FALSE,FALSE}),0)))"),1.21)</f>
        <v>1.21</v>
      </c>
      <c r="M115" s="111"/>
      <c r="N115" s="112">
        <f ca="1">IFERROR(__xludf.DUMMYFUNCTION("IF(ISFORMULA(N114),IF(ISFORMULA(N118),IF(ISFORMULA(N119),"""",INDEX(FILTER(SECTION_PLAY_FRAMES,{FALSE,FALSE,TRUE,FALSE}),MATCH(N119,FILTER(SECTION_PLAY_FRAMES,{TRUE,FALSE,FALSE,FALSE}),0))),INDEX(FILTER(SECTION_PLAY_FRAMES,{FALSE,FALSE,TRUE,FALSE}),MATCH("&amp;"N118,FILTER(SECTION_PLAY_FRAMES,{FALSE,TRUE,FALSE,FALSE}),0))),INDEX(FILTER(SECTION_PLAY_FRAMES,{TRUE,FALSE,FALSE,FALSE}),MATCH(N114,FILTER(SECTION_PLAY_FRAMES,{FALSE,TRUE,FALSE,FALSE}),0)))"),8.1)</f>
        <v>8.1</v>
      </c>
      <c r="O115" s="111"/>
      <c r="P115" s="113">
        <f ca="1">IFERROR(__xludf.DUMMYFUNCTION("IF(ISFORMULA(P114),IF(ISFORMULA(P112),IF(ISFORMULA(P113),"""",INDEX(FILTER(SECTION_PLAY_FRAMES,{FALSE,FALSE,TRUE,FALSE}),MATCH(P113,FILTER(SECTION_PLAY_FRAMES,{TRUE,FALSE,FALSE,FALSE}),0))),INDEX(FILTER(SECTION_PLAY_FRAMES,{FALSE,FALSE,TRUE,FALSE}),MATCH("&amp;"P112,FILTER(SECTION_PLAY_FRAMES,{FALSE,TRUE,FALSE,FALSE}),0))),INDEX(FILTER(SECTION_PLAY_FRAMES,{TRUE,FALSE,FALSE,FALSE}),MATCH(P114,FILTER(SECTION_PLAY_FRAMES,{FALSE,TRUE,FALSE,FALSE}),0)))"),1.21)</f>
        <v>1.21</v>
      </c>
      <c r="Q115" s="114"/>
      <c r="S115" s="103"/>
      <c r="T115" s="99"/>
      <c r="U115" s="99"/>
      <c r="V115" s="99"/>
      <c r="W115" s="99"/>
      <c r="X115" s="99"/>
      <c r="Y115" s="45">
        <f ca="1">SUM(Z115:AI115)</f>
        <v>28.64</v>
      </c>
      <c r="Z115" s="112">
        <f ca="1">IFERROR(__xludf.DUMMYFUNCTION("IF(ISFORMULA(Z114),IF(ISFORMULA(Z120),IF(ISFORMULA(Z121),"""",INDEX(FILTER(SECTION_PLAY_FRAMES,{FALSE,FALSE,TRUE,FALSE}),MATCH(Z121,FILTER(SECTION_PLAY_FRAMES,{TRUE,FALSE,FALSE,FALSE}),0))),INDEX(FILTER(SECTION_PLAY_FRAMES,{FALSE,FALSE,TRUE,FALSE}),MATCH("&amp;"Z120,FILTER(SECTION_PLAY_FRAMES,{FALSE,TRUE,FALSE,FALSE}),0))),INDEX(FILTER(SECTION_PLAY_FRAMES,{TRUE,FALSE,FALSE,FALSE}),MATCH(Z114,FILTER(SECTION_PLAY_FRAMES,{FALSE,TRUE,FALSE,FALSE}),0)))"),8.31)</f>
        <v>8.31</v>
      </c>
      <c r="AA115" s="111"/>
      <c r="AB115" s="110">
        <f ca="1">IFERROR(__xludf.DUMMYFUNCTION("IF(ISFORMULA(AB114),IF(ISFORMULA(AB116),IF(ISFORMULA(AB117),"""",INDEX(FILTER(SECTION_PLAY_FRAMES,{FALSE,FALSE,TRUE,FALSE}),MATCH(AB117,FILTER(SECTION_PLAY_FRAMES,{TRUE,FALSE,FALSE,FALSE}),0))),INDEX(FILTER(SECTION_PLAY_FRAMES,{FALSE,FALSE,TRUE,FALSE}),MA"&amp;"TCH(AB116,FILTER(SECTION_PLAY_FRAMES,{FALSE,TRUE,FALSE,FALSE}),0))),INDEX(FILTER(SECTION_PLAY_FRAMES,{TRUE,FALSE,FALSE,FALSE}),MATCH(AB114,FILTER(SECTION_PLAY_FRAMES,{FALSE,TRUE,FALSE,FALSE}),0)))"),8.31)</f>
        <v>8.31</v>
      </c>
      <c r="AC115" s="111"/>
      <c r="AD115" s="110">
        <f ca="1">IFERROR(__xludf.DUMMYFUNCTION("IF(ISFORMULA(AD114),IF(ISFORMULA(AD122),IF(ISFORMULA(AD123),"""",INDEX(FILTER(SECTION_PLAY_FRAMES,{FALSE,FALSE,TRUE,FALSE}),MATCH(AD123,FILTER(SECTION_PLAY_FRAMES,{TRUE,FALSE,FALSE,FALSE}),0))),INDEX(FILTER(SECTION_PLAY_FRAMES,{FALSE,FALSE,TRUE,FALSE}),MA"&amp;"TCH(AD122,FILTER(SECTION_PLAY_FRAMES,{FALSE,TRUE,FALSE,FALSE}),0))),INDEX(FILTER(SECTION_PLAY_FRAMES,{TRUE,FALSE,FALSE,FALSE}),MATCH(AD114,FILTER(SECTION_PLAY_FRAMES,{FALSE,TRUE,FALSE,FALSE}),0)))"),2.5)</f>
        <v>2.5</v>
      </c>
      <c r="AE115" s="111"/>
      <c r="AF115" s="112">
        <f ca="1">IFERROR(__xludf.DUMMYFUNCTION("IF(ISFORMULA(AF114),IF(ISFORMULA(AF118),IF(ISFORMULA(AF119),"""",INDEX(FILTER(SECTION_PLAY_FRAMES,{FALSE,FALSE,TRUE,FALSE}),MATCH(AF119,FILTER(SECTION_PLAY_FRAMES,{TRUE,FALSE,FALSE,FALSE}),0))),INDEX(FILTER(SECTION_PLAY_FRAMES,{FALSE,FALSE,TRUE,FALSE}),MA"&amp;"TCH(AF118,FILTER(SECTION_PLAY_FRAMES,{FALSE,TRUE,FALSE,FALSE}),0))),INDEX(FILTER(SECTION_PLAY_FRAMES,{TRUE,FALSE,FALSE,FALSE}),MATCH(AF114,FILTER(SECTION_PLAY_FRAMES,{FALSE,TRUE,FALSE,FALSE}),0)))"),8.31)</f>
        <v>8.31</v>
      </c>
      <c r="AG115" s="111"/>
      <c r="AH115" s="113">
        <f ca="1">IFERROR(__xludf.DUMMYFUNCTION("IF(ISFORMULA(AH114),IF(ISFORMULA(AH112),IF(ISFORMULA(AH113),"""",INDEX(FILTER(SECTION_PLAY_FRAMES,{FALSE,FALSE,TRUE,FALSE}),MATCH(AH113,FILTER(SECTION_PLAY_FRAMES,{TRUE,FALSE,FALSE,FALSE}),0))),INDEX(FILTER(SECTION_PLAY_FRAMES,{FALSE,FALSE,TRUE,FALSE}),MA"&amp;"TCH(AH112,FILTER(SECTION_PLAY_FRAMES,{FALSE,TRUE,FALSE,FALSE}),0))),INDEX(FILTER(SECTION_PLAY_FRAMES,{TRUE,FALSE,FALSE,FALSE}),MATCH(AH114,FILTER(SECTION_PLAY_FRAMES,{FALSE,TRUE,FALSE,FALSE}),0)))"),1.21)</f>
        <v>1.21</v>
      </c>
      <c r="AI115" s="114"/>
    </row>
    <row r="116" spans="1:35" ht="17.399999999999999" x14ac:dyDescent="0.25">
      <c r="A116" s="100">
        <v>3</v>
      </c>
      <c r="B116" s="89" t="s">
        <v>134</v>
      </c>
      <c r="C116" s="91">
        <v>53</v>
      </c>
      <c r="D116" s="92" t="s">
        <v>158</v>
      </c>
      <c r="E116" s="93">
        <f ca="1">G117 + F116</f>
        <v>31.599999999999998</v>
      </c>
      <c r="F116" s="109">
        <v>7</v>
      </c>
      <c r="G116" s="45"/>
      <c r="H116" s="48" t="s">
        <v>546</v>
      </c>
      <c r="I116" s="49">
        <v>15</v>
      </c>
      <c r="J116" s="48" t="str">
        <f ca="1">IFERROR(__xludf.DUMMYFUNCTION("IF(ISFORMULA(J117),IF(ISFORMULA(J114),IF(ISFORMULA(J115),"""",INDEX(FILTER(SECTION_PLAY_FRAMES,{FALSE,FALSE,FALSE,TRUE}),MATCH(J115,FILTER(SECTION_PLAY_FRAMES,{TRUE,FALSE,FALSE,FALSE}),0))),INDEX(FILTER(SECTION_PLAY_FRAMES,{FALSE,FALSE,FALSE,TRUE}),MATCH("&amp;"J114,FILTER(SECTION_PLAY_FRAMES,{FALSE,TRUE,FALSE,FALSE}),0))),VLOOKUP(J117,SECTION_PLAY_FRAMES,2,false))"),"3-1")</f>
        <v>3-1</v>
      </c>
      <c r="K116" s="49">
        <v>8</v>
      </c>
      <c r="L116" s="46" t="s">
        <v>550</v>
      </c>
      <c r="M116" s="47">
        <v>17</v>
      </c>
      <c r="N116" s="50" t="str">
        <f ca="1">IFERROR(__xludf.DUMMYFUNCTION("IF(ISFORMULA(N117),IF(ISFORMULA(N112),IF(ISFORMULA(N113),"""",INDEX(FILTER(SECTION_PLAY_FRAMES,{FALSE,FALSE,FALSE,TRUE}),MATCH(N113,FILTER(SECTION_PLAY_FRAMES,{TRUE,FALSE,FALSE,FALSE}),0))),INDEX(FILTER(SECTION_PLAY_FRAMES,{FALSE,FALSE,FALSE,TRUE}),MATCH("&amp;"N112,FILTER(SECTION_PLAY_FRAMES,{FALSE,TRUE,FALSE,FALSE}),0))),VLOOKUP(N117,SECTION_PLAY_FRAMES,2,false))"),"0-3")</f>
        <v>0-3</v>
      </c>
      <c r="O116" s="52">
        <v>6</v>
      </c>
      <c r="P116" s="46" t="s">
        <v>550</v>
      </c>
      <c r="Q116" s="55">
        <v>10</v>
      </c>
      <c r="S116" s="100">
        <v>3</v>
      </c>
      <c r="T116" s="89" t="s">
        <v>595</v>
      </c>
      <c r="U116" s="91">
        <v>52</v>
      </c>
      <c r="V116" s="92" t="s">
        <v>157</v>
      </c>
      <c r="W116" s="93">
        <f ca="1">Y117 + X116</f>
        <v>12.02</v>
      </c>
      <c r="X116" s="109"/>
      <c r="Y116" s="45"/>
      <c r="Z116" s="48" t="s">
        <v>545</v>
      </c>
      <c r="AA116" s="49">
        <v>18</v>
      </c>
      <c r="AB116" s="48" t="str">
        <f ca="1">IFERROR(__xludf.DUMMYFUNCTION("IF(ISFORMULA(AB117),IF(ISFORMULA(AB114),IF(ISFORMULA(AB115),"""",INDEX(FILTER(SECTION_PLAY_FRAMES,{FALSE,FALSE,FALSE,TRUE}),MATCH(AB115,FILTER(SECTION_PLAY_FRAMES,{TRUE,FALSE,FALSE,FALSE}),0))),INDEX(FILTER(SECTION_PLAY_FRAMES,{FALSE,FALSE,FALSE,TRUE}),MA"&amp;"TCH(AB114,FILTER(SECTION_PLAY_FRAMES,{FALSE,TRUE,FALSE,FALSE}),0))),VLOOKUP(AB117,SECTION_PLAY_FRAMES,2,false))"),"0-3")</f>
        <v>0-3</v>
      </c>
      <c r="AC116" s="49">
        <v>7</v>
      </c>
      <c r="AD116" s="46" t="s">
        <v>556</v>
      </c>
      <c r="AE116" s="47">
        <v>6</v>
      </c>
      <c r="AF116" s="50" t="str">
        <f ca="1">IFERROR(__xludf.DUMMYFUNCTION("IF(ISFORMULA(AF117),IF(ISFORMULA(AF112),IF(ISFORMULA(AF113),"""",INDEX(FILTER(SECTION_PLAY_FRAMES,{FALSE,FALSE,FALSE,TRUE}),MATCH(AF113,FILTER(SECTION_PLAY_FRAMES,{TRUE,FALSE,FALSE,FALSE}),0))),INDEX(FILTER(SECTION_PLAY_FRAMES,{FALSE,FALSE,FALSE,TRUE}),MA"&amp;"TCH(AF112,FILTER(SECTION_PLAY_FRAMES,{FALSE,TRUE,FALSE,FALSE}),0))),VLOOKUP(AF117,SECTION_PLAY_FRAMES,2,false))"),"0-3")</f>
        <v>0-3</v>
      </c>
      <c r="AG116" s="52">
        <v>9</v>
      </c>
      <c r="AH116" s="46" t="s">
        <v>551</v>
      </c>
      <c r="AI116" s="55">
        <v>8</v>
      </c>
    </row>
    <row r="117" spans="1:35" ht="17.399999999999999" x14ac:dyDescent="0.3">
      <c r="A117" s="103"/>
      <c r="B117" s="99"/>
      <c r="C117" s="99"/>
      <c r="D117" s="99"/>
      <c r="E117" s="99"/>
      <c r="F117" s="99"/>
      <c r="G117" s="45">
        <f ca="1">SUM(H117:Q117)</f>
        <v>24.599999999999998</v>
      </c>
      <c r="H117" s="110">
        <f ca="1">IFERROR(__xludf.DUMMYFUNCTION("IF(ISFORMULA(H116),IF(ISFORMULA(H118),IF(ISFORMULA(H119),"""",INDEX(FILTER(SECTION_PLAY_FRAMES,{FALSE,FALSE,TRUE,FALSE}),MATCH(H119,FILTER(SECTION_PLAY_FRAMES,{TRUE,FALSE,FALSE,FALSE}),0))),INDEX(FILTER(SECTION_PLAY_FRAMES,{FALSE,FALSE,TRUE,FALSE}),MATCH("&amp;"H118,FILTER(SECTION_PLAY_FRAMES,{FALSE,TRUE,FALSE,FALSE}),0))),INDEX(FILTER(SECTION_PLAY_FRAMES,{TRUE,FALSE,FALSE,FALSE}),MATCH(H116,FILTER(SECTION_PLAY_FRAMES,{FALSE,TRUE,FALSE,FALSE}),0)))"),0)</f>
        <v>0</v>
      </c>
      <c r="I117" s="111"/>
      <c r="J117" s="110">
        <f ca="1">IFERROR(__xludf.DUMMYFUNCTION("IF(ISFORMULA(J116),IF(ISFORMULA(J114),IF(ISFORMULA(J115),"""",INDEX(FILTER(SECTION_PLAY_FRAMES,{FALSE,FALSE,TRUE,FALSE}),MATCH(J115,FILTER(SECTION_PLAY_FRAMES,{TRUE,FALSE,FALSE,FALSE}),0))),INDEX(FILTER(SECTION_PLAY_FRAMES,{FALSE,FALSE,TRUE,FALSE}),MATCH("&amp;"J114,FILTER(SECTION_PLAY_FRAMES,{FALSE,TRUE,FALSE,FALSE}),0))),INDEX(FILTER(SECTION_PLAY_FRAMES,{TRUE,FALSE,FALSE,FALSE}),MATCH(J116,FILTER(SECTION_PLAY_FRAMES,{FALSE,TRUE,FALSE,FALSE}),0)))"),8.2)</f>
        <v>8.1999999999999993</v>
      </c>
      <c r="K117" s="111"/>
      <c r="L117" s="112">
        <f ca="1">IFERROR(__xludf.DUMMYFUNCTION("IF(ISFORMULA(L116),IF(ISFORMULA(L120),IF(ISFORMULA(L121),"""",INDEX(FILTER(SECTION_PLAY_FRAMES,{FALSE,FALSE,TRUE,FALSE}),MATCH(L121,FILTER(SECTION_PLAY_FRAMES,{TRUE,FALSE,FALSE,FALSE}),0))),INDEX(FILTER(SECTION_PLAY_FRAMES,{FALSE,FALSE,TRUE,FALSE}),MATCH("&amp;"L120,FILTER(SECTION_PLAY_FRAMES,{FALSE,TRUE,FALSE,FALSE}),0))),INDEX(FILTER(SECTION_PLAY_FRAMES,{TRUE,FALSE,FALSE,FALSE}),MATCH(L116,FILTER(SECTION_PLAY_FRAMES,{FALSE,TRUE,FALSE,FALSE}),0)))"),8.2)</f>
        <v>8.1999999999999993</v>
      </c>
      <c r="M117" s="111"/>
      <c r="N117" s="113">
        <f ca="1">IFERROR(__xludf.DUMMYFUNCTION("IF(ISFORMULA(N116),IF(ISFORMULA(N112),IF(ISFORMULA(N113),"""",INDEX(FILTER(SECTION_PLAY_FRAMES,{FALSE,FALSE,TRUE,FALSE}),MATCH(N113,FILTER(SECTION_PLAY_FRAMES,{TRUE,FALSE,FALSE,FALSE}),0))),INDEX(FILTER(SECTION_PLAY_FRAMES,{FALSE,FALSE,TRUE,FALSE}),MATCH("&amp;"N112,FILTER(SECTION_PLAY_FRAMES,{FALSE,TRUE,FALSE,FALSE}),0))),INDEX(FILTER(SECTION_PLAY_FRAMES,{TRUE,FALSE,FALSE,FALSE}),MATCH(N116,FILTER(SECTION_PLAY_FRAMES,{FALSE,TRUE,FALSE,FALSE}),0)))"),0)</f>
        <v>0</v>
      </c>
      <c r="O117" s="111"/>
      <c r="P117" s="112">
        <f ca="1">IFERROR(__xludf.DUMMYFUNCTION("IF(ISFORMULA(P116),IF(ISFORMULA(P122),IF(ISFORMULA(P123),"""",INDEX(FILTER(SECTION_PLAY_FRAMES,{FALSE,FALSE,TRUE,FALSE}),MATCH(P123,FILTER(SECTION_PLAY_FRAMES,{TRUE,FALSE,FALSE,FALSE}),0))),INDEX(FILTER(SECTION_PLAY_FRAMES,{FALSE,FALSE,TRUE,FALSE}),MATCH("&amp;"P122,FILTER(SECTION_PLAY_FRAMES,{FALSE,TRUE,FALSE,FALSE}),0))),INDEX(FILTER(SECTION_PLAY_FRAMES,{TRUE,FALSE,FALSE,FALSE}),MATCH(P116,FILTER(SECTION_PLAY_FRAMES,{FALSE,TRUE,FALSE,FALSE}),0)))"),8.2)</f>
        <v>8.1999999999999993</v>
      </c>
      <c r="Q117" s="114"/>
      <c r="S117" s="103"/>
      <c r="T117" s="99"/>
      <c r="U117" s="99"/>
      <c r="V117" s="99"/>
      <c r="W117" s="99"/>
      <c r="X117" s="99"/>
      <c r="Y117" s="45">
        <f ca="1">SUM(Z117:AI117)</f>
        <v>12.02</v>
      </c>
      <c r="Z117" s="110">
        <f ca="1">IFERROR(__xludf.DUMMYFUNCTION("IF(ISFORMULA(Z116),IF(ISFORMULA(Z118),IF(ISFORMULA(Z119),"""",INDEX(FILTER(SECTION_PLAY_FRAMES,{FALSE,FALSE,TRUE,FALSE}),MATCH(Z119,FILTER(SECTION_PLAY_FRAMES,{TRUE,FALSE,FALSE,FALSE}),0))),INDEX(FILTER(SECTION_PLAY_FRAMES,{FALSE,FALSE,TRUE,FALSE}),MATCH("&amp;"Z118,FILTER(SECTION_PLAY_FRAMES,{FALSE,TRUE,FALSE,FALSE}),0))),INDEX(FILTER(SECTION_PLAY_FRAMES,{TRUE,FALSE,FALSE,FALSE}),MATCH(Z116,FILTER(SECTION_PLAY_FRAMES,{FALSE,TRUE,FALSE,FALSE}),0)))"),8.31)</f>
        <v>8.31</v>
      </c>
      <c r="AA117" s="111"/>
      <c r="AB117" s="110">
        <f ca="1">IFERROR(__xludf.DUMMYFUNCTION("IF(ISFORMULA(AB116),IF(ISFORMULA(AB114),IF(ISFORMULA(AB115),"""",INDEX(FILTER(SECTION_PLAY_FRAMES,{FALSE,FALSE,TRUE,FALSE}),MATCH(AB115,FILTER(SECTION_PLAY_FRAMES,{TRUE,FALSE,FALSE,FALSE}),0))),INDEX(FILTER(SECTION_PLAY_FRAMES,{FALSE,FALSE,TRUE,FALSE}),MA"&amp;"TCH(AB114,FILTER(SECTION_PLAY_FRAMES,{FALSE,TRUE,FALSE,FALSE}),0))),INDEX(FILTER(SECTION_PLAY_FRAMES,{TRUE,FALSE,FALSE,FALSE}),MATCH(AB116,FILTER(SECTION_PLAY_FRAMES,{FALSE,TRUE,FALSE,FALSE}),0)))"),0)</f>
        <v>0</v>
      </c>
      <c r="AC117" s="111"/>
      <c r="AD117" s="112">
        <f ca="1">IFERROR(__xludf.DUMMYFUNCTION("IF(ISFORMULA(AD116),IF(ISFORMULA(AD120),IF(ISFORMULA(AD121),"""",INDEX(FILTER(SECTION_PLAY_FRAMES,{FALSE,FALSE,TRUE,FALSE}),MATCH(AD121,FILTER(SECTION_PLAY_FRAMES,{TRUE,FALSE,FALSE,FALSE}),0))),INDEX(FILTER(SECTION_PLAY_FRAMES,{FALSE,FALSE,TRUE,FALSE}),MA"&amp;"TCH(AD120,FILTER(SECTION_PLAY_FRAMES,{FALSE,TRUE,FALSE,FALSE}),0))),INDEX(FILTER(SECTION_PLAY_FRAMES,{TRUE,FALSE,FALSE,FALSE}),MATCH(AD116,FILTER(SECTION_PLAY_FRAMES,{FALSE,TRUE,FALSE,FALSE}),0)))"),2.5)</f>
        <v>2.5</v>
      </c>
      <c r="AE117" s="111"/>
      <c r="AF117" s="113">
        <f ca="1">IFERROR(__xludf.DUMMYFUNCTION("IF(ISFORMULA(AF116),IF(ISFORMULA(AF112),IF(ISFORMULA(AF113),"""",INDEX(FILTER(SECTION_PLAY_FRAMES,{FALSE,FALSE,TRUE,FALSE}),MATCH(AF113,FILTER(SECTION_PLAY_FRAMES,{TRUE,FALSE,FALSE,FALSE}),0))),INDEX(FILTER(SECTION_PLAY_FRAMES,{FALSE,FALSE,TRUE,FALSE}),MA"&amp;"TCH(AF112,FILTER(SECTION_PLAY_FRAMES,{FALSE,TRUE,FALSE,FALSE}),0))),INDEX(FILTER(SECTION_PLAY_FRAMES,{TRUE,FALSE,FALSE,FALSE}),MATCH(AF116,FILTER(SECTION_PLAY_FRAMES,{FALSE,TRUE,FALSE,FALSE}),0)))"),0)</f>
        <v>0</v>
      </c>
      <c r="AG117" s="111"/>
      <c r="AH117" s="112">
        <f ca="1">IFERROR(__xludf.DUMMYFUNCTION("IF(ISFORMULA(AH116),IF(ISFORMULA(AH122),IF(ISFORMULA(AH123),"""",INDEX(FILTER(SECTION_PLAY_FRAMES,{FALSE,FALSE,TRUE,FALSE}),MATCH(AH123,FILTER(SECTION_PLAY_FRAMES,{TRUE,FALSE,FALSE,FALSE}),0))),INDEX(FILTER(SECTION_PLAY_FRAMES,{FALSE,FALSE,TRUE,FALSE}),MA"&amp;"TCH(AH122,FILTER(SECTION_PLAY_FRAMES,{FALSE,TRUE,FALSE,FALSE}),0))),INDEX(FILTER(SECTION_PLAY_FRAMES,{TRUE,FALSE,FALSE,FALSE}),MATCH(AH116,FILTER(SECTION_PLAY_FRAMES,{FALSE,TRUE,FALSE,FALSE}),0)))"),1.21)</f>
        <v>1.21</v>
      </c>
      <c r="AI117" s="114"/>
    </row>
    <row r="118" spans="1:35" ht="17.399999999999999" x14ac:dyDescent="0.25">
      <c r="A118" s="100">
        <v>4</v>
      </c>
      <c r="B118" s="89" t="s">
        <v>45</v>
      </c>
      <c r="C118" s="91">
        <v>56</v>
      </c>
      <c r="D118" s="92" t="s">
        <v>173</v>
      </c>
      <c r="E118" s="93">
        <f ca="1">G119 + F118</f>
        <v>44.309999999999995</v>
      </c>
      <c r="F118" s="109">
        <v>9</v>
      </c>
      <c r="G118" s="45"/>
      <c r="H118" s="48" t="str">
        <f ca="1">IFERROR(__xludf.DUMMYFUNCTION("IF(ISFORMULA(H119),IF(ISFORMULA(H116),IF(ISFORMULA(H117),"""",INDEX(FILTER(SECTION_PLAY_FRAMES,{FALSE,FALSE,FALSE,TRUE}),MATCH(H117,FILTER(SECTION_PLAY_FRAMES,{TRUE,FALSE,FALSE,FALSE}),0))),INDEX(FILTER(SECTION_PLAY_FRAMES,{FALSE,FALSE,FALSE,TRUE}),MATCH("&amp;"H116,FILTER(SECTION_PLAY_FRAMES,{FALSE,TRUE,FALSE,FALSE}),0))),VLOOKUP(H119,SECTION_PLAY_FRAMES,2,false))"),"3-0")</f>
        <v>3-0</v>
      </c>
      <c r="I118" s="49">
        <v>15</v>
      </c>
      <c r="J118" s="46" t="s">
        <v>550</v>
      </c>
      <c r="K118" s="47">
        <v>3</v>
      </c>
      <c r="L118" s="50" t="str">
        <f ca="1">IFERROR(__xludf.DUMMYFUNCTION("IF(ISFORMULA(L119),IF(ISFORMULA(L112),IF(ISFORMULA(L113),"""",INDEX(FILTER(SECTION_PLAY_FRAMES,{FALSE,FALSE,FALSE,TRUE}),MATCH(L113,FILTER(SECTION_PLAY_FRAMES,{TRUE,FALSE,FALSE,FALSE}),0))),INDEX(FILTER(SECTION_PLAY_FRAMES,{FALSE,FALSE,FALSE,TRUE}),MATCH("&amp;"L112,FILTER(SECTION_PLAY_FRAMES,{FALSE,TRUE,FALSE,FALSE}),0))),VLOOKUP(L119,SECTION_PLAY_FRAMES,2,false))"),"3-1")</f>
        <v>3-1</v>
      </c>
      <c r="M118" s="52">
        <v>13</v>
      </c>
      <c r="N118" s="46" t="str">
        <f ca="1">IFERROR(__xludf.DUMMYFUNCTION("IF(ISFORMULA(N119),IF(ISFORMULA(N114),IF(ISFORMULA(N115),"""",INDEX(FILTER(SECTION_PLAY_FRAMES,{FALSE,FALSE,FALSE,TRUE}),MATCH(N115,FILTER(SECTION_PLAY_FRAMES,{TRUE,FALSE,FALSE,FALSE}),0))),INDEX(FILTER(SECTION_PLAY_FRAMES,{FALSE,FALSE,FALSE,TRUE}),MATCH("&amp;"N114,FILTER(SECTION_PLAY_FRAMES,{FALSE,TRUE,FALSE,FALSE}),0))),VLOOKUP(N119,SECTION_PLAY_FRAMES,2,false))"),"2-3")</f>
        <v>2-3</v>
      </c>
      <c r="O118" s="47">
        <v>8</v>
      </c>
      <c r="P118" s="48" t="s">
        <v>555</v>
      </c>
      <c r="Q118" s="53">
        <v>19</v>
      </c>
      <c r="S118" s="100">
        <v>4</v>
      </c>
      <c r="T118" s="89" t="s">
        <v>73</v>
      </c>
      <c r="U118" s="91">
        <v>58</v>
      </c>
      <c r="V118" s="92" t="s">
        <v>191</v>
      </c>
      <c r="W118" s="93">
        <f ca="1">Y119 + X118</f>
        <v>3.71</v>
      </c>
      <c r="X118" s="109"/>
      <c r="Y118" s="45"/>
      <c r="Z118" s="48" t="str">
        <f ca="1">IFERROR(__xludf.DUMMYFUNCTION("IF(ISFORMULA(Z119),IF(ISFORMULA(Z116),IF(ISFORMULA(Z117),"""",INDEX(FILTER(SECTION_PLAY_FRAMES,{FALSE,FALSE,FALSE,TRUE}),MATCH(Z117,FILTER(SECTION_PLAY_FRAMES,{TRUE,FALSE,FALSE,FALSE}),0))),INDEX(FILTER(SECTION_PLAY_FRAMES,{FALSE,FALSE,FALSE,TRUE}),MATCH("&amp;"Z116,FILTER(SECTION_PLAY_FRAMES,{FALSE,TRUE,FALSE,FALSE}),0))),VLOOKUP(Z119,SECTION_PLAY_FRAMES,2,false))"),"0-3")</f>
        <v>0-3</v>
      </c>
      <c r="AA118" s="49">
        <v>18</v>
      </c>
      <c r="AB118" s="46" t="s">
        <v>551</v>
      </c>
      <c r="AC118" s="47">
        <v>9</v>
      </c>
      <c r="AD118" s="50" t="str">
        <f ca="1">IFERROR(__xludf.DUMMYFUNCTION("IF(ISFORMULA(AD119),IF(ISFORMULA(AD112),IF(ISFORMULA(AD113),"""",INDEX(FILTER(SECTION_PLAY_FRAMES,{FALSE,FALSE,FALSE,TRUE}),MATCH(AD113,FILTER(SECTION_PLAY_FRAMES,{TRUE,FALSE,FALSE,FALSE}),0))),INDEX(FILTER(SECTION_PLAY_FRAMES,{FALSE,FALSE,FALSE,TRUE}),MA"&amp;"TCH(AD112,FILTER(SECTION_PLAY_FRAMES,{FALSE,TRUE,FALSE,FALSE}),0))),VLOOKUP(AD119,SECTION_PLAY_FRAMES,2,false))"),"2-3")</f>
        <v>2-3</v>
      </c>
      <c r="AE118" s="52">
        <v>15</v>
      </c>
      <c r="AF118" s="46" t="str">
        <f ca="1">IFERROR(__xludf.DUMMYFUNCTION("IF(ISFORMULA(AF119),IF(ISFORMULA(AF114),IF(ISFORMULA(AF115),"""",INDEX(FILTER(SECTION_PLAY_FRAMES,{FALSE,FALSE,FALSE,TRUE}),MATCH(AF115,FILTER(SECTION_PLAY_FRAMES,{TRUE,FALSE,FALSE,FALSE}),0))),INDEX(FILTER(SECTION_PLAY_FRAMES,{FALSE,FALSE,FALSE,TRUE}),MA"&amp;"TCH(AF114,FILTER(SECTION_PLAY_FRAMES,{FALSE,TRUE,FALSE,FALSE}),0))),VLOOKUP(AF119,SECTION_PLAY_FRAMES,2,false))"),"0-3")</f>
        <v>0-3</v>
      </c>
      <c r="AG118" s="47">
        <v>18</v>
      </c>
      <c r="AH118" s="48" t="s">
        <v>546</v>
      </c>
      <c r="AI118" s="53">
        <v>9</v>
      </c>
    </row>
    <row r="119" spans="1:35" ht="17.399999999999999" x14ac:dyDescent="0.3">
      <c r="A119" s="103"/>
      <c r="B119" s="99"/>
      <c r="C119" s="99"/>
      <c r="D119" s="99"/>
      <c r="E119" s="99"/>
      <c r="F119" s="99"/>
      <c r="G119" s="45">
        <f ca="1">SUM(H119:Q119)</f>
        <v>35.309999999999995</v>
      </c>
      <c r="H119" s="110">
        <f ca="1">IFERROR(__xludf.DUMMYFUNCTION("IF(ISFORMULA(H118),IF(ISFORMULA(H116),IF(ISFORMULA(H117),"""",INDEX(FILTER(SECTION_PLAY_FRAMES,{FALSE,FALSE,TRUE,FALSE}),MATCH(H117,FILTER(SECTION_PLAY_FRAMES,{TRUE,FALSE,FALSE,FALSE}),0))),INDEX(FILTER(SECTION_PLAY_FRAMES,{FALSE,FALSE,TRUE,FALSE}),MATCH("&amp;"H116,FILTER(SECTION_PLAY_FRAMES,{FALSE,TRUE,FALSE,FALSE}),0))),INDEX(FILTER(SECTION_PLAY_FRAMES,{TRUE,FALSE,FALSE,FALSE}),MATCH(H118,FILTER(SECTION_PLAY_FRAMES,{FALSE,TRUE,FALSE,FALSE}),0)))"),8.31)</f>
        <v>8.31</v>
      </c>
      <c r="I119" s="111"/>
      <c r="J119" s="112">
        <f ca="1">IFERROR(__xludf.DUMMYFUNCTION("IF(ISFORMULA(J118),IF(ISFORMULA(J122),IF(ISFORMULA(J123),"""",INDEX(FILTER(SECTION_PLAY_FRAMES,{FALSE,FALSE,TRUE,FALSE}),MATCH(J123,FILTER(SECTION_PLAY_FRAMES,{TRUE,FALSE,FALSE,FALSE}),0))),INDEX(FILTER(SECTION_PLAY_FRAMES,{FALSE,FALSE,TRUE,FALSE}),MATCH("&amp;"J122,FILTER(SECTION_PLAY_FRAMES,{FALSE,TRUE,FALSE,FALSE}),0))),INDEX(FILTER(SECTION_PLAY_FRAMES,{TRUE,FALSE,FALSE,FALSE}),MATCH(J118,FILTER(SECTION_PLAY_FRAMES,{FALSE,TRUE,FALSE,FALSE}),0)))"),8.2)</f>
        <v>8.1999999999999993</v>
      </c>
      <c r="K119" s="111"/>
      <c r="L119" s="113">
        <f ca="1">IFERROR(__xludf.DUMMYFUNCTION("IF(ISFORMULA(L118),IF(ISFORMULA(L112),IF(ISFORMULA(L113),"""",INDEX(FILTER(SECTION_PLAY_FRAMES,{FALSE,FALSE,TRUE,FALSE}),MATCH(L113,FILTER(SECTION_PLAY_FRAMES,{TRUE,FALSE,FALSE,FALSE}),0))),INDEX(FILTER(SECTION_PLAY_FRAMES,{FALSE,FALSE,TRUE,FALSE}),MATCH("&amp;"L112,FILTER(SECTION_PLAY_FRAMES,{FALSE,TRUE,FALSE,FALSE}),0))),INDEX(FILTER(SECTION_PLAY_FRAMES,{TRUE,FALSE,FALSE,FALSE}),MATCH(L118,FILTER(SECTION_PLAY_FRAMES,{FALSE,TRUE,FALSE,FALSE}),0)))"),8.2)</f>
        <v>8.1999999999999993</v>
      </c>
      <c r="M119" s="111"/>
      <c r="N119" s="112">
        <f ca="1">IFERROR(__xludf.DUMMYFUNCTION("IF(ISFORMULA(N118),IF(ISFORMULA(N114),IF(ISFORMULA(N115),"""",INDEX(FILTER(SECTION_PLAY_FRAMES,{FALSE,FALSE,TRUE,FALSE}),MATCH(N115,FILTER(SECTION_PLAY_FRAMES,{TRUE,FALSE,FALSE,FALSE}),0))),INDEX(FILTER(SECTION_PLAY_FRAMES,{FALSE,FALSE,TRUE,FALSE}),MATCH("&amp;"N114,FILTER(SECTION_PLAY_FRAMES,{FALSE,TRUE,FALSE,FALSE}),0))),INDEX(FILTER(SECTION_PLAY_FRAMES,{TRUE,FALSE,FALSE,FALSE}),MATCH(N118,FILTER(SECTION_PLAY_FRAMES,{FALSE,TRUE,FALSE,FALSE}),0)))"),2.5)</f>
        <v>2.5</v>
      </c>
      <c r="O119" s="111"/>
      <c r="P119" s="110">
        <f ca="1">IFERROR(__xludf.DUMMYFUNCTION("IF(ISFORMULA(P118),IF(ISFORMULA(P120),IF(ISFORMULA(P121),"""",INDEX(FILTER(SECTION_PLAY_FRAMES,{FALSE,FALSE,TRUE,FALSE}),MATCH(P121,FILTER(SECTION_PLAY_FRAMES,{TRUE,FALSE,FALSE,FALSE}),0))),INDEX(FILTER(SECTION_PLAY_FRAMES,{FALSE,FALSE,TRUE,FALSE}),MATCH("&amp;"P120,FILTER(SECTION_PLAY_FRAMES,{FALSE,TRUE,FALSE,FALSE}),0))),INDEX(FILTER(SECTION_PLAY_FRAMES,{TRUE,FALSE,FALSE,FALSE}),MATCH(P118,FILTER(SECTION_PLAY_FRAMES,{FALSE,TRUE,FALSE,FALSE}),0)))"),8.1)</f>
        <v>8.1</v>
      </c>
      <c r="Q119" s="114"/>
      <c r="S119" s="103"/>
      <c r="T119" s="99"/>
      <c r="U119" s="99"/>
      <c r="V119" s="99"/>
      <c r="W119" s="99"/>
      <c r="X119" s="99"/>
      <c r="Y119" s="45">
        <f ca="1">SUM(Z119:AI119)</f>
        <v>3.71</v>
      </c>
      <c r="Z119" s="110">
        <f ca="1">IFERROR(__xludf.DUMMYFUNCTION("IF(ISFORMULA(Z118),IF(ISFORMULA(Z116),IF(ISFORMULA(Z117),"""",INDEX(FILTER(SECTION_PLAY_FRAMES,{FALSE,FALSE,TRUE,FALSE}),MATCH(Z117,FILTER(SECTION_PLAY_FRAMES,{TRUE,FALSE,FALSE,FALSE}),0))),INDEX(FILTER(SECTION_PLAY_FRAMES,{FALSE,FALSE,TRUE,FALSE}),MATCH("&amp;"Z116,FILTER(SECTION_PLAY_FRAMES,{FALSE,TRUE,FALSE,FALSE}),0))),INDEX(FILTER(SECTION_PLAY_FRAMES,{TRUE,FALSE,FALSE,FALSE}),MATCH(Z118,FILTER(SECTION_PLAY_FRAMES,{FALSE,TRUE,FALSE,FALSE}),0)))"),0)</f>
        <v>0</v>
      </c>
      <c r="AA119" s="111"/>
      <c r="AB119" s="112">
        <f ca="1">IFERROR(__xludf.DUMMYFUNCTION("IF(ISFORMULA(AB118),IF(ISFORMULA(AB122),IF(ISFORMULA(AB123),"""",INDEX(FILTER(SECTION_PLAY_FRAMES,{FALSE,FALSE,TRUE,FALSE}),MATCH(AB123,FILTER(SECTION_PLAY_FRAMES,{TRUE,FALSE,FALSE,FALSE}),0))),INDEX(FILTER(SECTION_PLAY_FRAMES,{FALSE,FALSE,TRUE,FALSE}),MA"&amp;"TCH(AB122,FILTER(SECTION_PLAY_FRAMES,{FALSE,TRUE,FALSE,FALSE}),0))),INDEX(FILTER(SECTION_PLAY_FRAMES,{TRUE,FALSE,FALSE,FALSE}),MATCH(AB118,FILTER(SECTION_PLAY_FRAMES,{FALSE,TRUE,FALSE,FALSE}),0)))"),1.21)</f>
        <v>1.21</v>
      </c>
      <c r="AC119" s="111"/>
      <c r="AD119" s="113">
        <f ca="1">IFERROR(__xludf.DUMMYFUNCTION("IF(ISFORMULA(AD118),IF(ISFORMULA(AD112),IF(ISFORMULA(AD113),"""",INDEX(FILTER(SECTION_PLAY_FRAMES,{FALSE,FALSE,TRUE,FALSE}),MATCH(AD113,FILTER(SECTION_PLAY_FRAMES,{TRUE,FALSE,FALSE,FALSE}),0))),INDEX(FILTER(SECTION_PLAY_FRAMES,{FALSE,FALSE,TRUE,FALSE}),MA"&amp;"TCH(AD112,FILTER(SECTION_PLAY_FRAMES,{FALSE,TRUE,FALSE,FALSE}),0))),INDEX(FILTER(SECTION_PLAY_FRAMES,{TRUE,FALSE,FALSE,FALSE}),MATCH(AD118,FILTER(SECTION_PLAY_FRAMES,{FALSE,TRUE,FALSE,FALSE}),0)))"),2.5)</f>
        <v>2.5</v>
      </c>
      <c r="AE119" s="111"/>
      <c r="AF119" s="112">
        <f ca="1">IFERROR(__xludf.DUMMYFUNCTION("IF(ISFORMULA(AF118),IF(ISFORMULA(AF114),IF(ISFORMULA(AF115),"""",INDEX(FILTER(SECTION_PLAY_FRAMES,{FALSE,FALSE,TRUE,FALSE}),MATCH(AF115,FILTER(SECTION_PLAY_FRAMES,{TRUE,FALSE,FALSE,FALSE}),0))),INDEX(FILTER(SECTION_PLAY_FRAMES,{FALSE,FALSE,TRUE,FALSE}),MA"&amp;"TCH(AF114,FILTER(SECTION_PLAY_FRAMES,{FALSE,TRUE,FALSE,FALSE}),0))),INDEX(FILTER(SECTION_PLAY_FRAMES,{TRUE,FALSE,FALSE,FALSE}),MATCH(AF118,FILTER(SECTION_PLAY_FRAMES,{FALSE,TRUE,FALSE,FALSE}),0)))"),0)</f>
        <v>0</v>
      </c>
      <c r="AG119" s="111"/>
      <c r="AH119" s="110">
        <f ca="1">IFERROR(__xludf.DUMMYFUNCTION("IF(ISFORMULA(AH118),IF(ISFORMULA(AH120),IF(ISFORMULA(AH121),"""",INDEX(FILTER(SECTION_PLAY_FRAMES,{FALSE,FALSE,TRUE,FALSE}),MATCH(AH121,FILTER(SECTION_PLAY_FRAMES,{TRUE,FALSE,FALSE,FALSE}),0))),INDEX(FILTER(SECTION_PLAY_FRAMES,{FALSE,FALSE,TRUE,FALSE}),MA"&amp;"TCH(AH120,FILTER(SECTION_PLAY_FRAMES,{FALSE,TRUE,FALSE,FALSE}),0))),INDEX(FILTER(SECTION_PLAY_FRAMES,{TRUE,FALSE,FALSE,FALSE}),MATCH(AH118,FILTER(SECTION_PLAY_FRAMES,{FALSE,TRUE,FALSE,FALSE}),0)))"),0)</f>
        <v>0</v>
      </c>
      <c r="AI119" s="114"/>
    </row>
    <row r="120" spans="1:35" ht="17.399999999999999" x14ac:dyDescent="0.25">
      <c r="A120" s="100">
        <v>5</v>
      </c>
      <c r="B120" s="89" t="s">
        <v>35</v>
      </c>
      <c r="C120" s="91">
        <v>87</v>
      </c>
      <c r="D120" s="92" t="s">
        <v>431</v>
      </c>
      <c r="E120" s="93">
        <f ca="1">G121 + F120</f>
        <v>14.440000000000001</v>
      </c>
      <c r="F120" s="109"/>
      <c r="G120" s="45"/>
      <c r="H120" s="46" t="str">
        <f ca="1">IFERROR(__xludf.DUMMYFUNCTION("IF(ISFORMULA(H121),IF(ISFORMULA(H114),IF(ISFORMULA(H115),"""",INDEX(FILTER(SECTION_PLAY_FRAMES,{FALSE,FALSE,FALSE,TRUE}),MATCH(H115,FILTER(SECTION_PLAY_FRAMES,{TRUE,FALSE,FALSE,FALSE}),0))),INDEX(FILTER(SECTION_PLAY_FRAMES,{FALSE,FALSE,FALSE,TRUE}),MATCH("&amp;"H114,FILTER(SECTION_PLAY_FRAMES,{FALSE,TRUE,FALSE,FALSE}),0))),VLOOKUP(H121,SECTION_PLAY_FRAMES,2,false))"),"1-3")</f>
        <v>1-3</v>
      </c>
      <c r="I120" s="47">
        <v>13</v>
      </c>
      <c r="J120" s="50" t="str">
        <f ca="1">IFERROR(__xludf.DUMMYFUNCTION("IF(ISFORMULA(J121),IF(ISFORMULA(J112),IF(ISFORMULA(J113),"""",INDEX(FILTER(SECTION_PLAY_FRAMES,{FALSE,FALSE,FALSE,TRUE}),MATCH(J113,FILTER(SECTION_PLAY_FRAMES,{TRUE,FALSE,FALSE,FALSE}),0))),INDEX(FILTER(SECTION_PLAY_FRAMES,{FALSE,FALSE,FALSE,TRUE}),MATCH("&amp;"J112,FILTER(SECTION_PLAY_FRAMES,{FALSE,TRUE,FALSE,FALSE}),0))),VLOOKUP(J121,SECTION_PLAY_FRAMES,2,false))"),"1-3")</f>
        <v>1-3</v>
      </c>
      <c r="K120" s="52">
        <v>6</v>
      </c>
      <c r="L120" s="46" t="str">
        <f ca="1">IFERROR(__xludf.DUMMYFUNCTION("IF(ISFORMULA(L121),IF(ISFORMULA(L116),IF(ISFORMULA(L117),"""",INDEX(FILTER(SECTION_PLAY_FRAMES,{FALSE,FALSE,FALSE,TRUE}),MATCH(L117,FILTER(SECTION_PLAY_FRAMES,{TRUE,FALSE,FALSE,FALSE}),0))),INDEX(FILTER(SECTION_PLAY_FRAMES,{FALSE,FALSE,FALSE,TRUE}),MATCH("&amp;"L116,FILTER(SECTION_PLAY_FRAMES,{FALSE,TRUE,FALSE,FALSE}),0))),VLOOKUP(L121,SECTION_PLAY_FRAMES,2,false))"),"1-3")</f>
        <v>1-3</v>
      </c>
      <c r="M120" s="47">
        <v>17</v>
      </c>
      <c r="N120" s="48" t="s">
        <v>545</v>
      </c>
      <c r="O120" s="49">
        <v>11</v>
      </c>
      <c r="P120" s="48" t="str">
        <f ca="1">IFERROR(__xludf.DUMMYFUNCTION("IF(ISFORMULA(P121),IF(ISFORMULA(P118),IF(ISFORMULA(P119),"""",INDEX(FILTER(SECTION_PLAY_FRAMES,{FALSE,FALSE,FALSE,TRUE}),MATCH(P119,FILTER(SECTION_PLAY_FRAMES,{TRUE,FALSE,FALSE,FALSE}),0))),INDEX(FILTER(SECTION_PLAY_FRAMES,{FALSE,FALSE,FALSE,TRUE}),MATCH("&amp;"P118,FILTER(SECTION_PLAY_FRAMES,{FALSE,TRUE,FALSE,FALSE}),0))),VLOOKUP(P121,SECTION_PLAY_FRAMES,2,false))"),"2-3")</f>
        <v>2-3</v>
      </c>
      <c r="Q120" s="53">
        <v>19</v>
      </c>
      <c r="S120" s="100">
        <v>5</v>
      </c>
      <c r="T120" s="89" t="s">
        <v>45</v>
      </c>
      <c r="U120" s="91">
        <v>86</v>
      </c>
      <c r="V120" s="92" t="s">
        <v>419</v>
      </c>
      <c r="W120" s="93">
        <f ca="1">Y121 + X120</f>
        <v>17.619999999999997</v>
      </c>
      <c r="X120" s="109"/>
      <c r="Y120" s="45"/>
      <c r="Z120" s="46" t="str">
        <f ca="1">IFERROR(__xludf.DUMMYFUNCTION("IF(ISFORMULA(Z121),IF(ISFORMULA(Z114),IF(ISFORMULA(Z115),"""",INDEX(FILTER(SECTION_PLAY_FRAMES,{FALSE,FALSE,FALSE,TRUE}),MATCH(Z115,FILTER(SECTION_PLAY_FRAMES,{TRUE,FALSE,FALSE,FALSE}),0))),INDEX(FILTER(SECTION_PLAY_FRAMES,{FALSE,FALSE,FALSE,TRUE}),MATCH("&amp;"Z114,FILTER(SECTION_PLAY_FRAMES,{FALSE,TRUE,FALSE,FALSE}),0))),VLOOKUP(Z121,SECTION_PLAY_FRAMES,2,false))"),"0-3")</f>
        <v>0-3</v>
      </c>
      <c r="AA120" s="47">
        <v>4</v>
      </c>
      <c r="AB120" s="50" t="str">
        <f ca="1">IFERROR(__xludf.DUMMYFUNCTION("IF(ISFORMULA(AB121),IF(ISFORMULA(AB112),IF(ISFORMULA(AB113),"""",INDEX(FILTER(SECTION_PLAY_FRAMES,{FALSE,FALSE,FALSE,TRUE}),MATCH(AB113,FILTER(SECTION_PLAY_FRAMES,{TRUE,FALSE,FALSE,FALSE}),0))),INDEX(FILTER(SECTION_PLAY_FRAMES,{FALSE,FALSE,FALSE,TRUE}),MA"&amp;"TCH(AB112,FILTER(SECTION_PLAY_FRAMES,{FALSE,TRUE,FALSE,FALSE}),0))),VLOOKUP(AB121,SECTION_PLAY_FRAMES,2,false))"),"0-3")</f>
        <v>0-3</v>
      </c>
      <c r="AC120" s="52">
        <v>14</v>
      </c>
      <c r="AD120" s="46" t="str">
        <f ca="1">IFERROR(__xludf.DUMMYFUNCTION("IF(ISFORMULA(AD121),IF(ISFORMULA(AD116),IF(ISFORMULA(AD117),"""",INDEX(FILTER(SECTION_PLAY_FRAMES,{FALSE,FALSE,FALSE,TRUE}),MATCH(AD117,FILTER(SECTION_PLAY_FRAMES,{TRUE,FALSE,FALSE,FALSE}),0))),INDEX(FILTER(SECTION_PLAY_FRAMES,{FALSE,FALSE,FALSE,TRUE}),MA"&amp;"TCH(AD116,FILTER(SECTION_PLAY_FRAMES,{FALSE,TRUE,FALSE,FALSE}),0))),VLOOKUP(AD121,SECTION_PLAY_FRAMES,2,false))"),"3-2")</f>
        <v>3-2</v>
      </c>
      <c r="AE120" s="47">
        <v>6</v>
      </c>
      <c r="AF120" s="48" t="s">
        <v>551</v>
      </c>
      <c r="AG120" s="49">
        <v>2</v>
      </c>
      <c r="AH120" s="48" t="str">
        <f ca="1">IFERROR(__xludf.DUMMYFUNCTION("IF(ISFORMULA(AH121),IF(ISFORMULA(AH118),IF(ISFORMULA(AH119),"""",INDEX(FILTER(SECTION_PLAY_FRAMES,{FALSE,FALSE,FALSE,TRUE}),MATCH(AH119,FILTER(SECTION_PLAY_FRAMES,{TRUE,FALSE,FALSE,FALSE}),0))),INDEX(FILTER(SECTION_PLAY_FRAMES,{FALSE,FALSE,FALSE,TRUE}),MA"&amp;"TCH(AH118,FILTER(SECTION_PLAY_FRAMES,{FALSE,TRUE,FALSE,FALSE}),0))),VLOOKUP(AH121,SECTION_PLAY_FRAMES,2,false))"),"3-0")</f>
        <v>3-0</v>
      </c>
      <c r="AI120" s="53">
        <v>3</v>
      </c>
    </row>
    <row r="121" spans="1:35" ht="17.399999999999999" x14ac:dyDescent="0.3">
      <c r="A121" s="103"/>
      <c r="B121" s="99"/>
      <c r="C121" s="99"/>
      <c r="D121" s="99"/>
      <c r="E121" s="99"/>
      <c r="F121" s="99"/>
      <c r="G121" s="45">
        <f ca="1">SUM(H121:Q121)</f>
        <v>14.440000000000001</v>
      </c>
      <c r="H121" s="112">
        <f ca="1">IFERROR(__xludf.DUMMYFUNCTION("IF(ISFORMULA(H120),IF(ISFORMULA(H114),IF(ISFORMULA(H115),"""",INDEX(FILTER(SECTION_PLAY_FRAMES,{FALSE,FALSE,TRUE,FALSE}),MATCH(H115,FILTER(SECTION_PLAY_FRAMES,{TRUE,FALSE,FALSE,FALSE}),0))),INDEX(FILTER(SECTION_PLAY_FRAMES,{FALSE,FALSE,TRUE,FALSE}),MATCH("&amp;"H114,FILTER(SECTION_PLAY_FRAMES,{FALSE,TRUE,FALSE,FALSE}),0))),INDEX(FILTER(SECTION_PLAY_FRAMES,{TRUE,FALSE,FALSE,FALSE}),MATCH(H120,FILTER(SECTION_PLAY_FRAMES,{FALSE,TRUE,FALSE,FALSE}),0)))"),1.21)</f>
        <v>1.21</v>
      </c>
      <c r="I121" s="111"/>
      <c r="J121" s="113">
        <f ca="1">IFERROR(__xludf.DUMMYFUNCTION("IF(ISFORMULA(J120),IF(ISFORMULA(J112),IF(ISFORMULA(J113),"""",INDEX(FILTER(SECTION_PLAY_FRAMES,{FALSE,FALSE,TRUE,FALSE}),MATCH(J113,FILTER(SECTION_PLAY_FRAMES,{TRUE,FALSE,FALSE,FALSE}),0))),INDEX(FILTER(SECTION_PLAY_FRAMES,{FALSE,FALSE,TRUE,FALSE}),MATCH("&amp;"J112,FILTER(SECTION_PLAY_FRAMES,{FALSE,TRUE,FALSE,FALSE}),0))),INDEX(FILTER(SECTION_PLAY_FRAMES,{TRUE,FALSE,FALSE,FALSE}),MATCH(J120,FILTER(SECTION_PLAY_FRAMES,{FALSE,TRUE,FALSE,FALSE}),0)))"),1.21)</f>
        <v>1.21</v>
      </c>
      <c r="K121" s="111"/>
      <c r="L121" s="112">
        <f ca="1">IFERROR(__xludf.DUMMYFUNCTION("IF(ISFORMULA(L120),IF(ISFORMULA(L116),IF(ISFORMULA(L117),"""",INDEX(FILTER(SECTION_PLAY_FRAMES,{FALSE,FALSE,TRUE,FALSE}),MATCH(L117,FILTER(SECTION_PLAY_FRAMES,{TRUE,FALSE,FALSE,FALSE}),0))),INDEX(FILTER(SECTION_PLAY_FRAMES,{FALSE,FALSE,TRUE,FALSE}),MATCH("&amp;"L116,FILTER(SECTION_PLAY_FRAMES,{FALSE,TRUE,FALSE,FALSE}),0))),INDEX(FILTER(SECTION_PLAY_FRAMES,{TRUE,FALSE,FALSE,FALSE}),MATCH(L120,FILTER(SECTION_PLAY_FRAMES,{FALSE,TRUE,FALSE,FALSE}),0)))"),1.21)</f>
        <v>1.21</v>
      </c>
      <c r="M121" s="111"/>
      <c r="N121" s="110">
        <f ca="1">IFERROR(__xludf.DUMMYFUNCTION("IF(ISFORMULA(N120),IF(ISFORMULA(N122),IF(ISFORMULA(N123),"""",INDEX(FILTER(SECTION_PLAY_FRAMES,{FALSE,FALSE,TRUE,FALSE}),MATCH(N123,FILTER(SECTION_PLAY_FRAMES,{TRUE,FALSE,FALSE,FALSE}),0))),INDEX(FILTER(SECTION_PLAY_FRAMES,{FALSE,FALSE,TRUE,FALSE}),MATCH("&amp;"N122,FILTER(SECTION_PLAY_FRAMES,{FALSE,TRUE,FALSE,FALSE}),0))),INDEX(FILTER(SECTION_PLAY_FRAMES,{TRUE,FALSE,FALSE,FALSE}),MATCH(N120,FILTER(SECTION_PLAY_FRAMES,{FALSE,TRUE,FALSE,FALSE}),0)))"),8.31)</f>
        <v>8.31</v>
      </c>
      <c r="O121" s="111"/>
      <c r="P121" s="110">
        <f ca="1">IFERROR(__xludf.DUMMYFUNCTION("IF(ISFORMULA(P120),IF(ISFORMULA(P118),IF(ISFORMULA(P119),"""",INDEX(FILTER(SECTION_PLAY_FRAMES,{FALSE,FALSE,TRUE,FALSE}),MATCH(P119,FILTER(SECTION_PLAY_FRAMES,{TRUE,FALSE,FALSE,FALSE}),0))),INDEX(FILTER(SECTION_PLAY_FRAMES,{FALSE,FALSE,TRUE,FALSE}),MATCH("&amp;"P118,FILTER(SECTION_PLAY_FRAMES,{FALSE,TRUE,FALSE,FALSE}),0))),INDEX(FILTER(SECTION_PLAY_FRAMES,{TRUE,FALSE,FALSE,FALSE}),MATCH(P120,FILTER(SECTION_PLAY_FRAMES,{FALSE,TRUE,FALSE,FALSE}),0)))"),2.5)</f>
        <v>2.5</v>
      </c>
      <c r="Q121" s="114"/>
      <c r="S121" s="103"/>
      <c r="T121" s="99"/>
      <c r="U121" s="99"/>
      <c r="V121" s="99"/>
      <c r="W121" s="99"/>
      <c r="X121" s="99"/>
      <c r="Y121" s="45">
        <f ca="1">SUM(Z121:AI121)</f>
        <v>17.619999999999997</v>
      </c>
      <c r="Z121" s="112">
        <f ca="1">IFERROR(__xludf.DUMMYFUNCTION("IF(ISFORMULA(Z120),IF(ISFORMULA(Z114),IF(ISFORMULA(Z115),"""",INDEX(FILTER(SECTION_PLAY_FRAMES,{FALSE,FALSE,TRUE,FALSE}),MATCH(Z115,FILTER(SECTION_PLAY_FRAMES,{TRUE,FALSE,FALSE,FALSE}),0))),INDEX(FILTER(SECTION_PLAY_FRAMES,{FALSE,FALSE,TRUE,FALSE}),MATCH("&amp;"Z114,FILTER(SECTION_PLAY_FRAMES,{FALSE,TRUE,FALSE,FALSE}),0))),INDEX(FILTER(SECTION_PLAY_FRAMES,{TRUE,FALSE,FALSE,FALSE}),MATCH(Z120,FILTER(SECTION_PLAY_FRAMES,{FALSE,TRUE,FALSE,FALSE}),0)))"),0)</f>
        <v>0</v>
      </c>
      <c r="AA121" s="111"/>
      <c r="AB121" s="113">
        <f ca="1">IFERROR(__xludf.DUMMYFUNCTION("IF(ISFORMULA(AB120),IF(ISFORMULA(AB112),IF(ISFORMULA(AB113),"""",INDEX(FILTER(SECTION_PLAY_FRAMES,{FALSE,FALSE,TRUE,FALSE}),MATCH(AB113,FILTER(SECTION_PLAY_FRAMES,{TRUE,FALSE,FALSE,FALSE}),0))),INDEX(FILTER(SECTION_PLAY_FRAMES,{FALSE,FALSE,TRUE,FALSE}),MA"&amp;"TCH(AB112,FILTER(SECTION_PLAY_FRAMES,{FALSE,TRUE,FALSE,FALSE}),0))),INDEX(FILTER(SECTION_PLAY_FRAMES,{TRUE,FALSE,FALSE,FALSE}),MATCH(AB120,FILTER(SECTION_PLAY_FRAMES,{FALSE,TRUE,FALSE,FALSE}),0)))"),0)</f>
        <v>0</v>
      </c>
      <c r="AC121" s="111"/>
      <c r="AD121" s="112">
        <f ca="1">IFERROR(__xludf.DUMMYFUNCTION("IF(ISFORMULA(AD120),IF(ISFORMULA(AD116),IF(ISFORMULA(AD117),"""",INDEX(FILTER(SECTION_PLAY_FRAMES,{FALSE,FALSE,TRUE,FALSE}),MATCH(AD117,FILTER(SECTION_PLAY_FRAMES,{TRUE,FALSE,FALSE,FALSE}),0))),INDEX(FILTER(SECTION_PLAY_FRAMES,{FALSE,FALSE,TRUE,FALSE}),MA"&amp;"TCH(AD116,FILTER(SECTION_PLAY_FRAMES,{FALSE,TRUE,FALSE,FALSE}),0))),INDEX(FILTER(SECTION_PLAY_FRAMES,{TRUE,FALSE,FALSE,FALSE}),MATCH(AD120,FILTER(SECTION_PLAY_FRAMES,{FALSE,TRUE,FALSE,FALSE}),0)))"),8.1)</f>
        <v>8.1</v>
      </c>
      <c r="AE121" s="111"/>
      <c r="AF121" s="110">
        <f ca="1">IFERROR(__xludf.DUMMYFUNCTION("IF(ISFORMULA(AF120),IF(ISFORMULA(AF122),IF(ISFORMULA(AF123),"""",INDEX(FILTER(SECTION_PLAY_FRAMES,{FALSE,FALSE,TRUE,FALSE}),MATCH(AF123,FILTER(SECTION_PLAY_FRAMES,{TRUE,FALSE,FALSE,FALSE}),0))),INDEX(FILTER(SECTION_PLAY_FRAMES,{FALSE,FALSE,TRUE,FALSE}),MA"&amp;"TCH(AF122,FILTER(SECTION_PLAY_FRAMES,{FALSE,TRUE,FALSE,FALSE}),0))),INDEX(FILTER(SECTION_PLAY_FRAMES,{TRUE,FALSE,FALSE,FALSE}),MATCH(AF120,FILTER(SECTION_PLAY_FRAMES,{FALSE,TRUE,FALSE,FALSE}),0)))"),1.21)</f>
        <v>1.21</v>
      </c>
      <c r="AG121" s="111"/>
      <c r="AH121" s="110">
        <f ca="1">IFERROR(__xludf.DUMMYFUNCTION("IF(ISFORMULA(AH120),IF(ISFORMULA(AH118),IF(ISFORMULA(AH119),"""",INDEX(FILTER(SECTION_PLAY_FRAMES,{FALSE,FALSE,TRUE,FALSE}),MATCH(AH119,FILTER(SECTION_PLAY_FRAMES,{TRUE,FALSE,FALSE,FALSE}),0))),INDEX(FILTER(SECTION_PLAY_FRAMES,{FALSE,FALSE,TRUE,FALSE}),MA"&amp;"TCH(AH118,FILTER(SECTION_PLAY_FRAMES,{FALSE,TRUE,FALSE,FALSE}),0))),INDEX(FILTER(SECTION_PLAY_FRAMES,{TRUE,FALSE,FALSE,FALSE}),MATCH(AH120,FILTER(SECTION_PLAY_FRAMES,{FALSE,TRUE,FALSE,FALSE}),0)))"),8.31)</f>
        <v>8.31</v>
      </c>
      <c r="AI121" s="114"/>
    </row>
    <row r="122" spans="1:35" ht="17.399999999999999" x14ac:dyDescent="0.25">
      <c r="A122" s="100">
        <v>6</v>
      </c>
      <c r="B122" s="89" t="s">
        <v>8</v>
      </c>
      <c r="C122" s="91">
        <v>91</v>
      </c>
      <c r="D122" s="92" t="s">
        <v>515</v>
      </c>
      <c r="E122" s="93">
        <f ca="1">G123 + F122</f>
        <v>13.120000000000001</v>
      </c>
      <c r="F122" s="109"/>
      <c r="G122" s="45"/>
      <c r="H122" s="50" t="str">
        <f ca="1">IFERROR(__xludf.DUMMYFUNCTION("IF(ISFORMULA(H123),IF(ISFORMULA(H112),IF(ISFORMULA(H113),"""",INDEX(FILTER(SECTION_PLAY_FRAMES,{FALSE,FALSE,FALSE,TRUE}),MATCH(H113,FILTER(SECTION_PLAY_FRAMES,{TRUE,FALSE,FALSE,FALSE}),0))),INDEX(FILTER(SECTION_PLAY_FRAMES,{FALSE,FALSE,FALSE,TRUE}),MATCH("&amp;"H112,FILTER(SECTION_PLAY_FRAMES,{FALSE,TRUE,FALSE,FALSE}),0))),VLOOKUP(H123,SECTION_PLAY_FRAMES,2,false))"),"2-3")</f>
        <v>2-3</v>
      </c>
      <c r="I122" s="52">
        <v>12</v>
      </c>
      <c r="J122" s="46" t="str">
        <f ca="1">IFERROR(__xludf.DUMMYFUNCTION("IF(ISFORMULA(J123),IF(ISFORMULA(J118),IF(ISFORMULA(J119),"""",INDEX(FILTER(SECTION_PLAY_FRAMES,{FALSE,FALSE,FALSE,TRUE}),MATCH(J119,FILTER(SECTION_PLAY_FRAMES,{TRUE,FALSE,FALSE,FALSE}),0))),INDEX(FILTER(SECTION_PLAY_FRAMES,{FALSE,FALSE,FALSE,TRUE}),MATCH("&amp;"J118,FILTER(SECTION_PLAY_FRAMES,{FALSE,TRUE,FALSE,FALSE}),0))),VLOOKUP(J123,SECTION_PLAY_FRAMES,2,false))"),"1-3")</f>
        <v>1-3</v>
      </c>
      <c r="K122" s="47">
        <v>3</v>
      </c>
      <c r="L122" s="48" t="str">
        <f ca="1">IFERROR(__xludf.DUMMYFUNCTION("IF(ISFORMULA(L123),IF(ISFORMULA(L114),IF(ISFORMULA(L115),"""",INDEX(FILTER(SECTION_PLAY_FRAMES,{FALSE,FALSE,FALSE,TRUE}),MATCH(L115,FILTER(SECTION_PLAY_FRAMES,{TRUE,FALSE,FALSE,FALSE}),0))),INDEX(FILTER(SECTION_PLAY_FRAMES,{FALSE,FALSE,FALSE,TRUE}),MATCH("&amp;"L114,FILTER(SECTION_PLAY_FRAMES,{FALSE,TRUE,FALSE,FALSE}),0))),VLOOKUP(L123,SECTION_PLAY_FRAMES,2,false))"),"3-1")</f>
        <v>3-1</v>
      </c>
      <c r="M122" s="49">
        <v>12</v>
      </c>
      <c r="N122" s="48" t="str">
        <f ca="1">IFERROR(__xludf.DUMMYFUNCTION("IF(ISFORMULA(N123),IF(ISFORMULA(N120),IF(ISFORMULA(N121),"""",INDEX(FILTER(SECTION_PLAY_FRAMES,{FALSE,FALSE,FALSE,TRUE}),MATCH(N121,FILTER(SECTION_PLAY_FRAMES,{TRUE,FALSE,FALSE,FALSE}),0))),INDEX(FILTER(SECTION_PLAY_FRAMES,{FALSE,FALSE,FALSE,TRUE}),MATCH("&amp;"N120,FILTER(SECTION_PLAY_FRAMES,{FALSE,TRUE,FALSE,FALSE}),0))),VLOOKUP(N123,SECTION_PLAY_FRAMES,2,false))"),"0-3")</f>
        <v>0-3</v>
      </c>
      <c r="O122" s="49">
        <v>11</v>
      </c>
      <c r="P122" s="46" t="str">
        <f ca="1">IFERROR(__xludf.DUMMYFUNCTION("IF(ISFORMULA(P123),IF(ISFORMULA(P116),IF(ISFORMULA(P117),"""",INDEX(FILTER(SECTION_PLAY_FRAMES,{FALSE,FALSE,FALSE,TRUE}),MATCH(P117,FILTER(SECTION_PLAY_FRAMES,{TRUE,FALSE,FALSE,FALSE}),0))),INDEX(FILTER(SECTION_PLAY_FRAMES,{FALSE,FALSE,FALSE,TRUE}),MATCH("&amp;"P116,FILTER(SECTION_PLAY_FRAMES,{FALSE,TRUE,FALSE,FALSE}),0))),VLOOKUP(P123,SECTION_PLAY_FRAMES,2,false))"),"1-3")</f>
        <v>1-3</v>
      </c>
      <c r="Q122" s="55">
        <v>10</v>
      </c>
      <c r="S122" s="100">
        <v>6</v>
      </c>
      <c r="T122" s="89" t="s">
        <v>134</v>
      </c>
      <c r="U122" s="91">
        <v>92</v>
      </c>
      <c r="V122" s="92" t="s">
        <v>519</v>
      </c>
      <c r="W122" s="93">
        <f ca="1">Y123 + X122</f>
        <v>40.909999999999997</v>
      </c>
      <c r="X122" s="109">
        <v>7</v>
      </c>
      <c r="Y122" s="45"/>
      <c r="Z122" s="50" t="str">
        <f ca="1">IFERROR(__xludf.DUMMYFUNCTION("IF(ISFORMULA(Z123),IF(ISFORMULA(Z112),IF(ISFORMULA(Z113),"""",INDEX(FILTER(SECTION_PLAY_FRAMES,{FALSE,FALSE,FALSE,TRUE}),MATCH(Z113,FILTER(SECTION_PLAY_FRAMES,{TRUE,FALSE,FALSE,FALSE}),0))),INDEX(FILTER(SECTION_PLAY_FRAMES,{FALSE,FALSE,FALSE,TRUE}),MATCH("&amp;"Z112,FILTER(SECTION_PLAY_FRAMES,{FALSE,TRUE,FALSE,FALSE}),0))),VLOOKUP(Z123,SECTION_PLAY_FRAMES,2,false))"),"1-3")</f>
        <v>1-3</v>
      </c>
      <c r="AA122" s="52">
        <v>20</v>
      </c>
      <c r="AB122" s="46" t="str">
        <f ca="1">IFERROR(__xludf.DUMMYFUNCTION("IF(ISFORMULA(AB123),IF(ISFORMULA(AB118),IF(ISFORMULA(AB119),"""",INDEX(FILTER(SECTION_PLAY_FRAMES,{FALSE,FALSE,FALSE,TRUE}),MATCH(AB119,FILTER(SECTION_PLAY_FRAMES,{TRUE,FALSE,FALSE,FALSE}),0))),INDEX(FILTER(SECTION_PLAY_FRAMES,{FALSE,FALSE,FALSE,TRUE}),MA"&amp;"TCH(AB118,FILTER(SECTION_PLAY_FRAMES,{FALSE,TRUE,FALSE,FALSE}),0))),VLOOKUP(AB123,SECTION_PLAY_FRAMES,2,false))"),"3-1")</f>
        <v>3-1</v>
      </c>
      <c r="AC122" s="47">
        <v>9</v>
      </c>
      <c r="AD122" s="48" t="str">
        <f ca="1">IFERROR(__xludf.DUMMYFUNCTION("IF(ISFORMULA(AD123),IF(ISFORMULA(AD114),IF(ISFORMULA(AD115),"""",INDEX(FILTER(SECTION_PLAY_FRAMES,{FALSE,FALSE,FALSE,TRUE}),MATCH(AD115,FILTER(SECTION_PLAY_FRAMES,{TRUE,FALSE,FALSE,FALSE}),0))),INDEX(FILTER(SECTION_PLAY_FRAMES,{FALSE,FALSE,FALSE,TRUE}),MA"&amp;"TCH(AD114,FILTER(SECTION_PLAY_FRAMES,{FALSE,TRUE,FALSE,FALSE}),0))),VLOOKUP(AD123,SECTION_PLAY_FRAMES,2,false))"),"3-2")</f>
        <v>3-2</v>
      </c>
      <c r="AE122" s="49">
        <v>3</v>
      </c>
      <c r="AF122" s="48" t="str">
        <f ca="1">IFERROR(__xludf.DUMMYFUNCTION("IF(ISFORMULA(AF123),IF(ISFORMULA(AF120),IF(ISFORMULA(AF121),"""",INDEX(FILTER(SECTION_PLAY_FRAMES,{FALSE,FALSE,FALSE,TRUE}),MATCH(AF121,FILTER(SECTION_PLAY_FRAMES,{TRUE,FALSE,FALSE,FALSE}),0))),INDEX(FILTER(SECTION_PLAY_FRAMES,{FALSE,FALSE,FALSE,TRUE}),MA"&amp;"TCH(AF120,FILTER(SECTION_PLAY_FRAMES,{FALSE,TRUE,FALSE,FALSE}),0))),VLOOKUP(AF123,SECTION_PLAY_FRAMES,2,false))"),"3-1")</f>
        <v>3-1</v>
      </c>
      <c r="AG122" s="49">
        <v>2</v>
      </c>
      <c r="AH122" s="46" t="str">
        <f ca="1">IFERROR(__xludf.DUMMYFUNCTION("IF(ISFORMULA(AH123),IF(ISFORMULA(AH116),IF(ISFORMULA(AH117),"""",INDEX(FILTER(SECTION_PLAY_FRAMES,{FALSE,FALSE,FALSE,TRUE}),MATCH(AH117,FILTER(SECTION_PLAY_FRAMES,{TRUE,FALSE,FALSE,FALSE}),0))),INDEX(FILTER(SECTION_PLAY_FRAMES,{FALSE,FALSE,FALSE,TRUE}),MA"&amp;"TCH(AH116,FILTER(SECTION_PLAY_FRAMES,{FALSE,TRUE,FALSE,FALSE}),0))),VLOOKUP(AH123,SECTION_PLAY_FRAMES,2,false))"),"3-1")</f>
        <v>3-1</v>
      </c>
      <c r="AI122" s="55">
        <v>8</v>
      </c>
    </row>
    <row r="123" spans="1:35" ht="17.399999999999999" x14ac:dyDescent="0.3">
      <c r="A123" s="101"/>
      <c r="B123" s="90"/>
      <c r="C123" s="90"/>
      <c r="D123" s="90"/>
      <c r="E123" s="90"/>
      <c r="F123" s="90"/>
      <c r="G123" s="54">
        <f ca="1">SUM(H123:Q123)</f>
        <v>13.120000000000001</v>
      </c>
      <c r="H123" s="115">
        <f ca="1">IFERROR(__xludf.DUMMYFUNCTION("IF(ISFORMULA(H122),IF(ISFORMULA(H112),IF(ISFORMULA(H113),"""",INDEX(FILTER(SECTION_PLAY_FRAMES,{FALSE,FALSE,TRUE,FALSE}),MATCH(H113,FILTER(SECTION_PLAY_FRAMES,{TRUE,FALSE,FALSE,FALSE}),0))),INDEX(FILTER(SECTION_PLAY_FRAMES,{FALSE,FALSE,TRUE,FALSE}),MATCH("&amp;"H112,FILTER(SECTION_PLAY_FRAMES,{FALSE,TRUE,FALSE,FALSE}),0))),INDEX(FILTER(SECTION_PLAY_FRAMES,{TRUE,FALSE,FALSE,FALSE}),MATCH(H122,FILTER(SECTION_PLAY_FRAMES,{FALSE,TRUE,FALSE,FALSE}),0)))"),2.5)</f>
        <v>2.5</v>
      </c>
      <c r="I123" s="95"/>
      <c r="J123" s="96">
        <f ca="1">IFERROR(__xludf.DUMMYFUNCTION("IF(ISFORMULA(J122),IF(ISFORMULA(J118),IF(ISFORMULA(J119),"""",INDEX(FILTER(SECTION_PLAY_FRAMES,{FALSE,FALSE,TRUE,FALSE}),MATCH(J119,FILTER(SECTION_PLAY_FRAMES,{TRUE,FALSE,FALSE,FALSE}),0))),INDEX(FILTER(SECTION_PLAY_FRAMES,{FALSE,FALSE,TRUE,FALSE}),MATCH("&amp;"J118,FILTER(SECTION_PLAY_FRAMES,{FALSE,TRUE,FALSE,FALSE}),0))),INDEX(FILTER(SECTION_PLAY_FRAMES,{TRUE,FALSE,FALSE,FALSE}),MATCH(J122,FILTER(SECTION_PLAY_FRAMES,{FALSE,TRUE,FALSE,FALSE}),0)))"),1.21)</f>
        <v>1.21</v>
      </c>
      <c r="K123" s="95"/>
      <c r="L123" s="94">
        <f ca="1">IFERROR(__xludf.DUMMYFUNCTION("IF(ISFORMULA(L122),IF(ISFORMULA(L114),IF(ISFORMULA(L115),"""",INDEX(FILTER(SECTION_PLAY_FRAMES,{FALSE,FALSE,TRUE,FALSE}),MATCH(L115,FILTER(SECTION_PLAY_FRAMES,{TRUE,FALSE,FALSE,FALSE}),0))),INDEX(FILTER(SECTION_PLAY_FRAMES,{FALSE,FALSE,TRUE,FALSE}),MATCH("&amp;"L114,FILTER(SECTION_PLAY_FRAMES,{FALSE,TRUE,FALSE,FALSE}),0))),INDEX(FILTER(SECTION_PLAY_FRAMES,{TRUE,FALSE,FALSE,FALSE}),MATCH(L122,FILTER(SECTION_PLAY_FRAMES,{FALSE,TRUE,FALSE,FALSE}),0)))"),8.2)</f>
        <v>8.1999999999999993</v>
      </c>
      <c r="M123" s="95"/>
      <c r="N123" s="94">
        <f ca="1">IFERROR(__xludf.DUMMYFUNCTION("IF(ISFORMULA(N122),IF(ISFORMULA(N120),IF(ISFORMULA(N121),"""",INDEX(FILTER(SECTION_PLAY_FRAMES,{FALSE,FALSE,TRUE,FALSE}),MATCH(N121,FILTER(SECTION_PLAY_FRAMES,{TRUE,FALSE,FALSE,FALSE}),0))),INDEX(FILTER(SECTION_PLAY_FRAMES,{FALSE,FALSE,TRUE,FALSE}),MATCH("&amp;"N120,FILTER(SECTION_PLAY_FRAMES,{FALSE,TRUE,FALSE,FALSE}),0))),INDEX(FILTER(SECTION_PLAY_FRAMES,{TRUE,FALSE,FALSE,FALSE}),MATCH(N122,FILTER(SECTION_PLAY_FRAMES,{FALSE,TRUE,FALSE,FALSE}),0)))"),0)</f>
        <v>0</v>
      </c>
      <c r="O123" s="95"/>
      <c r="P123" s="96">
        <f ca="1">IFERROR(__xludf.DUMMYFUNCTION("IF(ISFORMULA(P122),IF(ISFORMULA(P116),IF(ISFORMULA(P117),"""",INDEX(FILTER(SECTION_PLAY_FRAMES,{FALSE,FALSE,TRUE,FALSE}),MATCH(P117,FILTER(SECTION_PLAY_FRAMES,{TRUE,FALSE,FALSE,FALSE}),0))),INDEX(FILTER(SECTION_PLAY_FRAMES,{FALSE,FALSE,TRUE,FALSE}),MATCH("&amp;"P116,FILTER(SECTION_PLAY_FRAMES,{FALSE,TRUE,FALSE,FALSE}),0))),INDEX(FILTER(SECTION_PLAY_FRAMES,{TRUE,FALSE,FALSE,FALSE}),MATCH(P122,FILTER(SECTION_PLAY_FRAMES,{FALSE,TRUE,FALSE,FALSE}),0)))"),1.21)</f>
        <v>1.21</v>
      </c>
      <c r="Q123" s="97"/>
      <c r="S123" s="101"/>
      <c r="T123" s="90"/>
      <c r="U123" s="90"/>
      <c r="V123" s="90"/>
      <c r="W123" s="90"/>
      <c r="X123" s="90"/>
      <c r="Y123" s="54">
        <f ca="1">SUM(Z123:AI123)</f>
        <v>33.909999999999997</v>
      </c>
      <c r="Z123" s="115">
        <f ca="1">IFERROR(__xludf.DUMMYFUNCTION("IF(ISFORMULA(Z122),IF(ISFORMULA(Z112),IF(ISFORMULA(Z113),"""",INDEX(FILTER(SECTION_PLAY_FRAMES,{FALSE,FALSE,TRUE,FALSE}),MATCH(Z113,FILTER(SECTION_PLAY_FRAMES,{TRUE,FALSE,FALSE,FALSE}),0))),INDEX(FILTER(SECTION_PLAY_FRAMES,{FALSE,FALSE,TRUE,FALSE}),MATCH("&amp;"Z112,FILTER(SECTION_PLAY_FRAMES,{FALSE,TRUE,FALSE,FALSE}),0))),INDEX(FILTER(SECTION_PLAY_FRAMES,{TRUE,FALSE,FALSE,FALSE}),MATCH(Z122,FILTER(SECTION_PLAY_FRAMES,{FALSE,TRUE,FALSE,FALSE}),0)))"),1.21)</f>
        <v>1.21</v>
      </c>
      <c r="AA123" s="95"/>
      <c r="AB123" s="96">
        <f ca="1">IFERROR(__xludf.DUMMYFUNCTION("IF(ISFORMULA(AB122),IF(ISFORMULA(AB118),IF(ISFORMULA(AB119),"""",INDEX(FILTER(SECTION_PLAY_FRAMES,{FALSE,FALSE,TRUE,FALSE}),MATCH(AB119,FILTER(SECTION_PLAY_FRAMES,{TRUE,FALSE,FALSE,FALSE}),0))),INDEX(FILTER(SECTION_PLAY_FRAMES,{FALSE,FALSE,TRUE,FALSE}),MA"&amp;"TCH(AB118,FILTER(SECTION_PLAY_FRAMES,{FALSE,TRUE,FALSE,FALSE}),0))),INDEX(FILTER(SECTION_PLAY_FRAMES,{TRUE,FALSE,FALSE,FALSE}),MATCH(AB122,FILTER(SECTION_PLAY_FRAMES,{FALSE,TRUE,FALSE,FALSE}),0)))"),8.2)</f>
        <v>8.1999999999999993</v>
      </c>
      <c r="AC123" s="95"/>
      <c r="AD123" s="94">
        <f ca="1">IFERROR(__xludf.DUMMYFUNCTION("IF(ISFORMULA(AD122),IF(ISFORMULA(AD114),IF(ISFORMULA(AD115),"""",INDEX(FILTER(SECTION_PLAY_FRAMES,{FALSE,FALSE,TRUE,FALSE}),MATCH(AD115,FILTER(SECTION_PLAY_FRAMES,{TRUE,FALSE,FALSE,FALSE}),0))),INDEX(FILTER(SECTION_PLAY_FRAMES,{FALSE,FALSE,TRUE,FALSE}),MA"&amp;"TCH(AD114,FILTER(SECTION_PLAY_FRAMES,{FALSE,TRUE,FALSE,FALSE}),0))),INDEX(FILTER(SECTION_PLAY_FRAMES,{TRUE,FALSE,FALSE,FALSE}),MATCH(AD122,FILTER(SECTION_PLAY_FRAMES,{FALSE,TRUE,FALSE,FALSE}),0)))"),8.1)</f>
        <v>8.1</v>
      </c>
      <c r="AE123" s="95"/>
      <c r="AF123" s="94">
        <f ca="1">IFERROR(__xludf.DUMMYFUNCTION("IF(ISFORMULA(AF122),IF(ISFORMULA(AF120),IF(ISFORMULA(AF121),"""",INDEX(FILTER(SECTION_PLAY_FRAMES,{FALSE,FALSE,TRUE,FALSE}),MATCH(AF121,FILTER(SECTION_PLAY_FRAMES,{TRUE,FALSE,FALSE,FALSE}),0))),INDEX(FILTER(SECTION_PLAY_FRAMES,{FALSE,FALSE,TRUE,FALSE}),MA"&amp;"TCH(AF120,FILTER(SECTION_PLAY_FRAMES,{FALSE,TRUE,FALSE,FALSE}),0))),INDEX(FILTER(SECTION_PLAY_FRAMES,{TRUE,FALSE,FALSE,FALSE}),MATCH(AF122,FILTER(SECTION_PLAY_FRAMES,{FALSE,TRUE,FALSE,FALSE}),0)))"),8.2)</f>
        <v>8.1999999999999993</v>
      </c>
      <c r="AG123" s="95"/>
      <c r="AH123" s="96">
        <f ca="1">IFERROR(__xludf.DUMMYFUNCTION("IF(ISFORMULA(AH122),IF(ISFORMULA(AH116),IF(ISFORMULA(AH117),"""",INDEX(FILTER(SECTION_PLAY_FRAMES,{FALSE,FALSE,TRUE,FALSE}),MATCH(AH117,FILTER(SECTION_PLAY_FRAMES,{TRUE,FALSE,FALSE,FALSE}),0))),INDEX(FILTER(SECTION_PLAY_FRAMES,{FALSE,FALSE,TRUE,FALSE}),MA"&amp;"TCH(AH116,FILTER(SECTION_PLAY_FRAMES,{FALSE,TRUE,FALSE,FALSE}),0))),INDEX(FILTER(SECTION_PLAY_FRAMES,{TRUE,FALSE,FALSE,FALSE}),MATCH(AH122,FILTER(SECTION_PLAY_FRAMES,{FALSE,TRUE,FALSE,FALSE}),0)))"),8.2)</f>
        <v>8.1999999999999993</v>
      </c>
      <c r="AI123" s="97"/>
    </row>
    <row r="125" spans="1:35" ht="15.6" x14ac:dyDescent="0.3">
      <c r="D125" s="56" t="s">
        <v>613</v>
      </c>
    </row>
    <row r="126" spans="1:35" ht="15.6" x14ac:dyDescent="0.3">
      <c r="B126" s="13" t="b">
        <v>0</v>
      </c>
      <c r="D126" s="57" t="str">
        <f ca="1">IFERROR(__xludf.DUMMYFUNCTION("IF(B126,FILTER(TEAMS, TEAM_RANKINGS = SMALL(TEAM_RANKINGS,1)),"""")"),"")</f>
        <v/>
      </c>
    </row>
  </sheetData>
  <mergeCells count="1163">
    <mergeCell ref="X108:X109"/>
    <mergeCell ref="A106:A107"/>
    <mergeCell ref="B106:B107"/>
    <mergeCell ref="C106:C107"/>
    <mergeCell ref="D106:D107"/>
    <mergeCell ref="E106:E107"/>
    <mergeCell ref="F106:F107"/>
    <mergeCell ref="F108:F109"/>
    <mergeCell ref="A108:A109"/>
    <mergeCell ref="A111:D111"/>
    <mergeCell ref="A112:A113"/>
    <mergeCell ref="B112:B113"/>
    <mergeCell ref="C112:C113"/>
    <mergeCell ref="D112:D113"/>
    <mergeCell ref="E112:E113"/>
    <mergeCell ref="X112:X113"/>
    <mergeCell ref="N113:O113"/>
    <mergeCell ref="P113:Q113"/>
    <mergeCell ref="N109:O109"/>
    <mergeCell ref="P109:Q109"/>
    <mergeCell ref="S111:V111"/>
    <mergeCell ref="S112:S113"/>
    <mergeCell ref="T112:T113"/>
    <mergeCell ref="U112:U113"/>
    <mergeCell ref="V112:V113"/>
    <mergeCell ref="AF113:AG113"/>
    <mergeCell ref="AH113:AI113"/>
    <mergeCell ref="F112:F113"/>
    <mergeCell ref="H113:I113"/>
    <mergeCell ref="J113:K113"/>
    <mergeCell ref="L113:M113"/>
    <mergeCell ref="Z113:AA113"/>
    <mergeCell ref="AB113:AC113"/>
    <mergeCell ref="AD113:AE113"/>
    <mergeCell ref="H109:I109"/>
    <mergeCell ref="J109:K109"/>
    <mergeCell ref="L109:M109"/>
    <mergeCell ref="Z109:AA109"/>
    <mergeCell ref="AB109:AC109"/>
    <mergeCell ref="AD109:AE109"/>
    <mergeCell ref="AF109:AG109"/>
    <mergeCell ref="AH109:AI109"/>
    <mergeCell ref="S108:S109"/>
    <mergeCell ref="T108:T109"/>
    <mergeCell ref="U108:U109"/>
    <mergeCell ref="V108:V109"/>
    <mergeCell ref="W108:W109"/>
    <mergeCell ref="A100:A101"/>
    <mergeCell ref="B100:B101"/>
    <mergeCell ref="C100:C101"/>
    <mergeCell ref="D100:D101"/>
    <mergeCell ref="E100:E101"/>
    <mergeCell ref="F100:F101"/>
    <mergeCell ref="H101:I101"/>
    <mergeCell ref="J103:K103"/>
    <mergeCell ref="L103:M103"/>
    <mergeCell ref="A102:A103"/>
    <mergeCell ref="B102:B103"/>
    <mergeCell ref="C102:C103"/>
    <mergeCell ref="D102:D103"/>
    <mergeCell ref="E102:E103"/>
    <mergeCell ref="F102:F103"/>
    <mergeCell ref="H103:I103"/>
    <mergeCell ref="W112:W113"/>
    <mergeCell ref="B108:B109"/>
    <mergeCell ref="C108:C109"/>
    <mergeCell ref="E108:E109"/>
    <mergeCell ref="D108:D109"/>
    <mergeCell ref="AD105:AE105"/>
    <mergeCell ref="AF105:AG105"/>
    <mergeCell ref="AH105:AI105"/>
    <mergeCell ref="T104:T105"/>
    <mergeCell ref="U104:U105"/>
    <mergeCell ref="V104:V105"/>
    <mergeCell ref="W104:W105"/>
    <mergeCell ref="X104:X105"/>
    <mergeCell ref="Z105:AA105"/>
    <mergeCell ref="AB105:AC105"/>
    <mergeCell ref="L105:M105"/>
    <mergeCell ref="L107:M107"/>
    <mergeCell ref="N107:O107"/>
    <mergeCell ref="P107:Q107"/>
    <mergeCell ref="Z107:AA107"/>
    <mergeCell ref="AB107:AC107"/>
    <mergeCell ref="AD107:AE107"/>
    <mergeCell ref="AF107:AG107"/>
    <mergeCell ref="AH107:AI107"/>
    <mergeCell ref="N105:O105"/>
    <mergeCell ref="S106:S107"/>
    <mergeCell ref="T106:T107"/>
    <mergeCell ref="U106:U107"/>
    <mergeCell ref="V106:V107"/>
    <mergeCell ref="W106:W107"/>
    <mergeCell ref="X106:X107"/>
    <mergeCell ref="L79:M79"/>
    <mergeCell ref="A78:A79"/>
    <mergeCell ref="B78:B79"/>
    <mergeCell ref="C78:C79"/>
    <mergeCell ref="D78:D79"/>
    <mergeCell ref="E78:E79"/>
    <mergeCell ref="F78:F79"/>
    <mergeCell ref="H79:I79"/>
    <mergeCell ref="J81:K81"/>
    <mergeCell ref="L81:M81"/>
    <mergeCell ref="H85:I85"/>
    <mergeCell ref="J85:K85"/>
    <mergeCell ref="L85:M85"/>
    <mergeCell ref="J95:K95"/>
    <mergeCell ref="L95:M95"/>
    <mergeCell ref="H105:I105"/>
    <mergeCell ref="J105:K105"/>
    <mergeCell ref="A104:A105"/>
    <mergeCell ref="B104:B105"/>
    <mergeCell ref="C104:C105"/>
    <mergeCell ref="D104:D105"/>
    <mergeCell ref="E104:E105"/>
    <mergeCell ref="F104:F105"/>
    <mergeCell ref="H99:I99"/>
    <mergeCell ref="J99:K99"/>
    <mergeCell ref="L99:M99"/>
    <mergeCell ref="B94:B95"/>
    <mergeCell ref="C94:C95"/>
    <mergeCell ref="D94:D95"/>
    <mergeCell ref="E94:E95"/>
    <mergeCell ref="F94:F95"/>
    <mergeCell ref="H95:I95"/>
    <mergeCell ref="E84:E85"/>
    <mergeCell ref="F84:F85"/>
    <mergeCell ref="A74:A75"/>
    <mergeCell ref="B74:B75"/>
    <mergeCell ref="C74:C75"/>
    <mergeCell ref="D74:D75"/>
    <mergeCell ref="E74:E75"/>
    <mergeCell ref="F74:F75"/>
    <mergeCell ref="H75:I75"/>
    <mergeCell ref="A76:A77"/>
    <mergeCell ref="B76:B77"/>
    <mergeCell ref="C76:C77"/>
    <mergeCell ref="D76:D77"/>
    <mergeCell ref="E76:E77"/>
    <mergeCell ref="F76:F77"/>
    <mergeCell ref="H77:I77"/>
    <mergeCell ref="J79:K79"/>
    <mergeCell ref="AD119:AE119"/>
    <mergeCell ref="AF119:AG119"/>
    <mergeCell ref="Z117:AA117"/>
    <mergeCell ref="AB117:AC117"/>
    <mergeCell ref="AD117:AE117"/>
    <mergeCell ref="AF117:AG117"/>
    <mergeCell ref="AH117:AI117"/>
    <mergeCell ref="Z119:AA119"/>
    <mergeCell ref="AB119:AC119"/>
    <mergeCell ref="AH119:AI119"/>
    <mergeCell ref="AD121:AE121"/>
    <mergeCell ref="AF121:AG121"/>
    <mergeCell ref="AH121:AI121"/>
    <mergeCell ref="T120:T121"/>
    <mergeCell ref="U120:U121"/>
    <mergeCell ref="V120:V121"/>
    <mergeCell ref="W120:W121"/>
    <mergeCell ref="X120:X121"/>
    <mergeCell ref="Z121:AA121"/>
    <mergeCell ref="AB121:AC121"/>
    <mergeCell ref="Z123:AA123"/>
    <mergeCell ref="AB123:AC123"/>
    <mergeCell ref="AD123:AE123"/>
    <mergeCell ref="AF123:AG123"/>
    <mergeCell ref="AH123:AI123"/>
    <mergeCell ref="N121:O121"/>
    <mergeCell ref="S122:S123"/>
    <mergeCell ref="T122:T123"/>
    <mergeCell ref="U122:U123"/>
    <mergeCell ref="V122:V123"/>
    <mergeCell ref="W122:W123"/>
    <mergeCell ref="X122:X123"/>
    <mergeCell ref="A114:A115"/>
    <mergeCell ref="B114:B115"/>
    <mergeCell ref="C114:C115"/>
    <mergeCell ref="D114:D115"/>
    <mergeCell ref="E114:E115"/>
    <mergeCell ref="F114:F115"/>
    <mergeCell ref="S114:S115"/>
    <mergeCell ref="P115:Q115"/>
    <mergeCell ref="AD115:AE115"/>
    <mergeCell ref="AF115:AG115"/>
    <mergeCell ref="AH115:AI115"/>
    <mergeCell ref="T114:T115"/>
    <mergeCell ref="U114:U115"/>
    <mergeCell ref="V114:V115"/>
    <mergeCell ref="W114:W115"/>
    <mergeCell ref="X114:X115"/>
    <mergeCell ref="Z115:AA115"/>
    <mergeCell ref="AB115:AC115"/>
    <mergeCell ref="H115:I115"/>
    <mergeCell ref="H117:I117"/>
    <mergeCell ref="A118:A119"/>
    <mergeCell ref="B118:B119"/>
    <mergeCell ref="C118:C119"/>
    <mergeCell ref="D118:D119"/>
    <mergeCell ref="E118:E119"/>
    <mergeCell ref="F118:F119"/>
    <mergeCell ref="A120:A121"/>
    <mergeCell ref="B120:B121"/>
    <mergeCell ref="C120:C121"/>
    <mergeCell ref="D120:D121"/>
    <mergeCell ref="E120:E121"/>
    <mergeCell ref="F120:F121"/>
    <mergeCell ref="S120:S121"/>
    <mergeCell ref="P121:Q121"/>
    <mergeCell ref="H121:I121"/>
    <mergeCell ref="H123:I123"/>
    <mergeCell ref="J121:K121"/>
    <mergeCell ref="A122:A123"/>
    <mergeCell ref="B122:B123"/>
    <mergeCell ref="C122:C123"/>
    <mergeCell ref="D122:D123"/>
    <mergeCell ref="E122:E123"/>
    <mergeCell ref="F122:F123"/>
    <mergeCell ref="J123:K123"/>
    <mergeCell ref="L121:M121"/>
    <mergeCell ref="L123:M123"/>
    <mergeCell ref="N123:O123"/>
    <mergeCell ref="P123:Q123"/>
    <mergeCell ref="H119:I119"/>
    <mergeCell ref="X116:X117"/>
    <mergeCell ref="L117:M117"/>
    <mergeCell ref="J119:K119"/>
    <mergeCell ref="L119:M119"/>
    <mergeCell ref="N119:O119"/>
    <mergeCell ref="P119:Q119"/>
    <mergeCell ref="L115:M115"/>
    <mergeCell ref="S118:S119"/>
    <mergeCell ref="T118:T119"/>
    <mergeCell ref="U118:U119"/>
    <mergeCell ref="V118:V119"/>
    <mergeCell ref="W118:W119"/>
    <mergeCell ref="X118:X119"/>
    <mergeCell ref="J115:K115"/>
    <mergeCell ref="B116:B117"/>
    <mergeCell ref="C116:C117"/>
    <mergeCell ref="D116:D117"/>
    <mergeCell ref="E116:E117"/>
    <mergeCell ref="F116:F117"/>
    <mergeCell ref="J117:K117"/>
    <mergeCell ref="J93:K93"/>
    <mergeCell ref="L93:M93"/>
    <mergeCell ref="A92:A93"/>
    <mergeCell ref="B92:B93"/>
    <mergeCell ref="C92:C93"/>
    <mergeCell ref="D92:D93"/>
    <mergeCell ref="E92:E93"/>
    <mergeCell ref="F92:F93"/>
    <mergeCell ref="H93:I93"/>
    <mergeCell ref="N117:O117"/>
    <mergeCell ref="P117:Q117"/>
    <mergeCell ref="N115:O115"/>
    <mergeCell ref="S116:S117"/>
    <mergeCell ref="T116:T117"/>
    <mergeCell ref="U116:U117"/>
    <mergeCell ref="V116:V117"/>
    <mergeCell ref="W116:W117"/>
    <mergeCell ref="A116:A117"/>
    <mergeCell ref="H107:I107"/>
    <mergeCell ref="J107:K107"/>
    <mergeCell ref="S104:S105"/>
    <mergeCell ref="P105:Q105"/>
    <mergeCell ref="A97:D97"/>
    <mergeCell ref="A94:A95"/>
    <mergeCell ref="A98:A99"/>
    <mergeCell ref="B98:B99"/>
    <mergeCell ref="C98:C99"/>
    <mergeCell ref="D98:D99"/>
    <mergeCell ref="E98:E99"/>
    <mergeCell ref="F98:F99"/>
    <mergeCell ref="J101:K101"/>
    <mergeCell ref="L101:M101"/>
    <mergeCell ref="J89:K89"/>
    <mergeCell ref="L89:M89"/>
    <mergeCell ref="A88:A89"/>
    <mergeCell ref="B88:B89"/>
    <mergeCell ref="C88:C89"/>
    <mergeCell ref="D88:D89"/>
    <mergeCell ref="E88:E89"/>
    <mergeCell ref="F88:F89"/>
    <mergeCell ref="H89:I89"/>
    <mergeCell ref="J91:K91"/>
    <mergeCell ref="L91:M91"/>
    <mergeCell ref="A90:A91"/>
    <mergeCell ref="B90:B91"/>
    <mergeCell ref="C90:C91"/>
    <mergeCell ref="D90:D91"/>
    <mergeCell ref="E90:E91"/>
    <mergeCell ref="F90:F91"/>
    <mergeCell ref="H91:I91"/>
    <mergeCell ref="A72:A73"/>
    <mergeCell ref="B72:B73"/>
    <mergeCell ref="C72:C73"/>
    <mergeCell ref="D72:D73"/>
    <mergeCell ref="E72:E73"/>
    <mergeCell ref="F72:F73"/>
    <mergeCell ref="H73:I73"/>
    <mergeCell ref="J75:K75"/>
    <mergeCell ref="L75:M75"/>
    <mergeCell ref="J77:K77"/>
    <mergeCell ref="L77:M77"/>
    <mergeCell ref="J87:K87"/>
    <mergeCell ref="L87:M87"/>
    <mergeCell ref="A86:A87"/>
    <mergeCell ref="B86:B87"/>
    <mergeCell ref="C86:C87"/>
    <mergeCell ref="D86:D87"/>
    <mergeCell ref="E86:E87"/>
    <mergeCell ref="F86:F87"/>
    <mergeCell ref="H87:I87"/>
    <mergeCell ref="B80:B81"/>
    <mergeCell ref="C80:C81"/>
    <mergeCell ref="D80:D81"/>
    <mergeCell ref="E80:E81"/>
    <mergeCell ref="F80:F81"/>
    <mergeCell ref="H81:I81"/>
    <mergeCell ref="A83:D83"/>
    <mergeCell ref="A80:A81"/>
    <mergeCell ref="A84:A85"/>
    <mergeCell ref="B84:B85"/>
    <mergeCell ref="C84:C85"/>
    <mergeCell ref="D84:D85"/>
    <mergeCell ref="F52:F53"/>
    <mergeCell ref="J53:K53"/>
    <mergeCell ref="J57:K57"/>
    <mergeCell ref="L57:M57"/>
    <mergeCell ref="A56:A57"/>
    <mergeCell ref="B56:B57"/>
    <mergeCell ref="C56:C57"/>
    <mergeCell ref="D56:D57"/>
    <mergeCell ref="E56:E57"/>
    <mergeCell ref="F56:F57"/>
    <mergeCell ref="H57:I57"/>
    <mergeCell ref="J59:K59"/>
    <mergeCell ref="L59:M59"/>
    <mergeCell ref="J61:K61"/>
    <mergeCell ref="L61:M61"/>
    <mergeCell ref="J67:K67"/>
    <mergeCell ref="L67:M67"/>
    <mergeCell ref="B66:B67"/>
    <mergeCell ref="C66:C67"/>
    <mergeCell ref="D66:D67"/>
    <mergeCell ref="E66:E67"/>
    <mergeCell ref="F66:F67"/>
    <mergeCell ref="H67:I67"/>
    <mergeCell ref="A66:A67"/>
    <mergeCell ref="T72:T73"/>
    <mergeCell ref="U72:U73"/>
    <mergeCell ref="V72:V73"/>
    <mergeCell ref="W72:W73"/>
    <mergeCell ref="N73:O73"/>
    <mergeCell ref="P73:Q73"/>
    <mergeCell ref="A58:A59"/>
    <mergeCell ref="B58:B59"/>
    <mergeCell ref="C58:C59"/>
    <mergeCell ref="D58:D59"/>
    <mergeCell ref="E58:E59"/>
    <mergeCell ref="F58:F59"/>
    <mergeCell ref="H59:I59"/>
    <mergeCell ref="A60:A61"/>
    <mergeCell ref="B60:B61"/>
    <mergeCell ref="C60:C61"/>
    <mergeCell ref="D60:D61"/>
    <mergeCell ref="E60:E61"/>
    <mergeCell ref="F60:F61"/>
    <mergeCell ref="H61:I61"/>
    <mergeCell ref="H71:I71"/>
    <mergeCell ref="J71:K71"/>
    <mergeCell ref="L71:M71"/>
    <mergeCell ref="A69:D69"/>
    <mergeCell ref="A70:A71"/>
    <mergeCell ref="B70:B71"/>
    <mergeCell ref="C70:C71"/>
    <mergeCell ref="D70:D71"/>
    <mergeCell ref="E70:E71"/>
    <mergeCell ref="F70:F71"/>
    <mergeCell ref="J73:K73"/>
    <mergeCell ref="L73:M73"/>
    <mergeCell ref="J65:K65"/>
    <mergeCell ref="L65:M65"/>
    <mergeCell ref="A64:A65"/>
    <mergeCell ref="B64:B65"/>
    <mergeCell ref="C64:C65"/>
    <mergeCell ref="D64:D65"/>
    <mergeCell ref="E64:E65"/>
    <mergeCell ref="F64:F65"/>
    <mergeCell ref="H65:I65"/>
    <mergeCell ref="T66:T67"/>
    <mergeCell ref="U66:U67"/>
    <mergeCell ref="V66:V67"/>
    <mergeCell ref="W66:W67"/>
    <mergeCell ref="N67:O67"/>
    <mergeCell ref="P67:Q67"/>
    <mergeCell ref="S69:V69"/>
    <mergeCell ref="S66:S67"/>
    <mergeCell ref="L53:M53"/>
    <mergeCell ref="Z53:AA53"/>
    <mergeCell ref="AB53:AC53"/>
    <mergeCell ref="AD53:AE53"/>
    <mergeCell ref="AF53:AG53"/>
    <mergeCell ref="AH53:AI53"/>
    <mergeCell ref="S55:V55"/>
    <mergeCell ref="T50:T51"/>
    <mergeCell ref="U50:U51"/>
    <mergeCell ref="V50:V51"/>
    <mergeCell ref="W50:W51"/>
    <mergeCell ref="X50:X51"/>
    <mergeCell ref="Z51:AA51"/>
    <mergeCell ref="AB51:AC51"/>
    <mergeCell ref="D52:D53"/>
    <mergeCell ref="A55:D55"/>
    <mergeCell ref="J63:K63"/>
    <mergeCell ref="L63:M63"/>
    <mergeCell ref="A62:A63"/>
    <mergeCell ref="B62:B63"/>
    <mergeCell ref="C62:C63"/>
    <mergeCell ref="D62:D63"/>
    <mergeCell ref="E62:E63"/>
    <mergeCell ref="F62:F63"/>
    <mergeCell ref="H63:I63"/>
    <mergeCell ref="H51:I51"/>
    <mergeCell ref="H53:I53"/>
    <mergeCell ref="J51:K51"/>
    <mergeCell ref="A52:A53"/>
    <mergeCell ref="B52:B53"/>
    <mergeCell ref="C52:C53"/>
    <mergeCell ref="E52:E53"/>
    <mergeCell ref="J49:K49"/>
    <mergeCell ref="L49:M49"/>
    <mergeCell ref="N49:O49"/>
    <mergeCell ref="P49:Q49"/>
    <mergeCell ref="AB49:AC49"/>
    <mergeCell ref="AD49:AE49"/>
    <mergeCell ref="AF49:AG49"/>
    <mergeCell ref="AH49:AI49"/>
    <mergeCell ref="A48:A49"/>
    <mergeCell ref="B48:B49"/>
    <mergeCell ref="C48:C49"/>
    <mergeCell ref="D48:D49"/>
    <mergeCell ref="E48:E49"/>
    <mergeCell ref="F48:F49"/>
    <mergeCell ref="H49:I49"/>
    <mergeCell ref="A50:A51"/>
    <mergeCell ref="B50:B51"/>
    <mergeCell ref="C50:C51"/>
    <mergeCell ref="D50:D51"/>
    <mergeCell ref="E50:E51"/>
    <mergeCell ref="F50:F51"/>
    <mergeCell ref="S50:S51"/>
    <mergeCell ref="P51:Q51"/>
    <mergeCell ref="AD51:AE51"/>
    <mergeCell ref="AF51:AG51"/>
    <mergeCell ref="AH51:AI51"/>
    <mergeCell ref="L51:M51"/>
    <mergeCell ref="S48:S49"/>
    <mergeCell ref="T48:T49"/>
    <mergeCell ref="U48:U49"/>
    <mergeCell ref="V44:V45"/>
    <mergeCell ref="W44:W45"/>
    <mergeCell ref="V46:V47"/>
    <mergeCell ref="W46:W47"/>
    <mergeCell ref="X46:X47"/>
    <mergeCell ref="V48:V49"/>
    <mergeCell ref="W48:W49"/>
    <mergeCell ref="X48:X49"/>
    <mergeCell ref="X44:X45"/>
    <mergeCell ref="Z45:AA45"/>
    <mergeCell ref="Z47:AA47"/>
    <mergeCell ref="Z49:AA49"/>
    <mergeCell ref="AB45:AC45"/>
    <mergeCell ref="AD45:AE45"/>
    <mergeCell ref="AB47:AC47"/>
    <mergeCell ref="AD47:AE47"/>
    <mergeCell ref="A46:A47"/>
    <mergeCell ref="B46:B47"/>
    <mergeCell ref="C46:C47"/>
    <mergeCell ref="D46:D47"/>
    <mergeCell ref="E46:E47"/>
    <mergeCell ref="F46:F47"/>
    <mergeCell ref="H47:I47"/>
    <mergeCell ref="AF43:AG43"/>
    <mergeCell ref="AH43:AI43"/>
    <mergeCell ref="A44:A45"/>
    <mergeCell ref="B44:B45"/>
    <mergeCell ref="C44:C45"/>
    <mergeCell ref="D44:D45"/>
    <mergeCell ref="E44:E45"/>
    <mergeCell ref="F44:F45"/>
    <mergeCell ref="S44:S45"/>
    <mergeCell ref="H45:I45"/>
    <mergeCell ref="J45:K45"/>
    <mergeCell ref="L45:M45"/>
    <mergeCell ref="N45:O45"/>
    <mergeCell ref="P45:Q45"/>
    <mergeCell ref="U42:U43"/>
    <mergeCell ref="V42:V43"/>
    <mergeCell ref="W42:W43"/>
    <mergeCell ref="X42:X43"/>
    <mergeCell ref="Z43:AA43"/>
    <mergeCell ref="AB43:AC43"/>
    <mergeCell ref="AD43:AE43"/>
    <mergeCell ref="T44:T45"/>
    <mergeCell ref="U44:U45"/>
    <mergeCell ref="S46:S47"/>
    <mergeCell ref="T46:T47"/>
    <mergeCell ref="V36:V37"/>
    <mergeCell ref="AB39:AC39"/>
    <mergeCell ref="AD39:AE39"/>
    <mergeCell ref="AF39:AG39"/>
    <mergeCell ref="AH39:AI39"/>
    <mergeCell ref="S38:S39"/>
    <mergeCell ref="T38:T39"/>
    <mergeCell ref="U38:U39"/>
    <mergeCell ref="V38:V39"/>
    <mergeCell ref="W38:W39"/>
    <mergeCell ref="X38:X39"/>
    <mergeCell ref="Z39:AA39"/>
    <mergeCell ref="S41:V41"/>
    <mergeCell ref="J47:K47"/>
    <mergeCell ref="L47:M47"/>
    <mergeCell ref="N47:O47"/>
    <mergeCell ref="P47:Q47"/>
    <mergeCell ref="U46:U47"/>
    <mergeCell ref="AF47:AG47"/>
    <mergeCell ref="AH47:AI47"/>
    <mergeCell ref="AF45:AG45"/>
    <mergeCell ref="AH45:AI45"/>
    <mergeCell ref="E18:E19"/>
    <mergeCell ref="F18:F19"/>
    <mergeCell ref="L18:M19"/>
    <mergeCell ref="L21:M21"/>
    <mergeCell ref="N21:O21"/>
    <mergeCell ref="A20:A21"/>
    <mergeCell ref="B20:B21"/>
    <mergeCell ref="C20:C21"/>
    <mergeCell ref="D20:D21"/>
    <mergeCell ref="E20:E21"/>
    <mergeCell ref="F20:F21"/>
    <mergeCell ref="P20:Q21"/>
    <mergeCell ref="T22:T23"/>
    <mergeCell ref="U22:U23"/>
    <mergeCell ref="S24:S25"/>
    <mergeCell ref="T24:T25"/>
    <mergeCell ref="U24:U25"/>
    <mergeCell ref="A24:A25"/>
    <mergeCell ref="Z31:AA31"/>
    <mergeCell ref="AB31:AC31"/>
    <mergeCell ref="AD31:AE31"/>
    <mergeCell ref="AF31:AG31"/>
    <mergeCell ref="AH31:AI31"/>
    <mergeCell ref="S28:S29"/>
    <mergeCell ref="S30:S31"/>
    <mergeCell ref="T30:T31"/>
    <mergeCell ref="U30:U31"/>
    <mergeCell ref="V30:V31"/>
    <mergeCell ref="W30:W31"/>
    <mergeCell ref="X30:X31"/>
    <mergeCell ref="AB33:AC33"/>
    <mergeCell ref="AD33:AE33"/>
    <mergeCell ref="AF33:AG33"/>
    <mergeCell ref="AH33:AI33"/>
    <mergeCell ref="S32:S33"/>
    <mergeCell ref="T32:T33"/>
    <mergeCell ref="U32:U33"/>
    <mergeCell ref="V32:V33"/>
    <mergeCell ref="W32:W33"/>
    <mergeCell ref="X32:X33"/>
    <mergeCell ref="Z33:AA33"/>
    <mergeCell ref="AD29:AE29"/>
    <mergeCell ref="AF29:AG29"/>
    <mergeCell ref="AH29:AI29"/>
    <mergeCell ref="H29:I29"/>
    <mergeCell ref="J29:K29"/>
    <mergeCell ref="L29:M29"/>
    <mergeCell ref="N29:O29"/>
    <mergeCell ref="P29:Q29"/>
    <mergeCell ref="Z29:AA29"/>
    <mergeCell ref="AB29:AC29"/>
    <mergeCell ref="V24:V25"/>
    <mergeCell ref="S27:V27"/>
    <mergeCell ref="T28:T29"/>
    <mergeCell ref="U28:U29"/>
    <mergeCell ref="V28:V29"/>
    <mergeCell ref="W28:W29"/>
    <mergeCell ref="X28:X29"/>
    <mergeCell ref="W24:W25"/>
    <mergeCell ref="X24:X25"/>
    <mergeCell ref="N43:O43"/>
    <mergeCell ref="H39:I39"/>
    <mergeCell ref="J39:K39"/>
    <mergeCell ref="L39:M39"/>
    <mergeCell ref="N39:O39"/>
    <mergeCell ref="P39:Q39"/>
    <mergeCell ref="S42:S43"/>
    <mergeCell ref="T42:T43"/>
    <mergeCell ref="P43:Q43"/>
    <mergeCell ref="J25:K25"/>
    <mergeCell ref="L25:M25"/>
    <mergeCell ref="J21:K21"/>
    <mergeCell ref="J22:K23"/>
    <mergeCell ref="L23:M23"/>
    <mergeCell ref="N23:O23"/>
    <mergeCell ref="P23:Q23"/>
    <mergeCell ref="N24:O25"/>
    <mergeCell ref="H25:I25"/>
    <mergeCell ref="P25:Q25"/>
    <mergeCell ref="J31:K31"/>
    <mergeCell ref="L31:M31"/>
    <mergeCell ref="N31:O31"/>
    <mergeCell ref="P31:Q31"/>
    <mergeCell ref="L35:M35"/>
    <mergeCell ref="N35:O35"/>
    <mergeCell ref="J33:K33"/>
    <mergeCell ref="L33:M33"/>
    <mergeCell ref="N33:O33"/>
    <mergeCell ref="P33:Q33"/>
    <mergeCell ref="S34:S35"/>
    <mergeCell ref="T34:T35"/>
    <mergeCell ref="P35:Q35"/>
    <mergeCell ref="A38:A39"/>
    <mergeCell ref="A42:A43"/>
    <mergeCell ref="B42:B43"/>
    <mergeCell ref="C42:C43"/>
    <mergeCell ref="D42:D43"/>
    <mergeCell ref="E42:E43"/>
    <mergeCell ref="F42:F43"/>
    <mergeCell ref="A36:A37"/>
    <mergeCell ref="B38:B39"/>
    <mergeCell ref="C38:C39"/>
    <mergeCell ref="D38:D39"/>
    <mergeCell ref="E38:E39"/>
    <mergeCell ref="F38:F39"/>
    <mergeCell ref="A41:D41"/>
    <mergeCell ref="H43:I43"/>
    <mergeCell ref="J43:K43"/>
    <mergeCell ref="L43:M43"/>
    <mergeCell ref="N37:O37"/>
    <mergeCell ref="P37:Q37"/>
    <mergeCell ref="B36:B37"/>
    <mergeCell ref="C36:C37"/>
    <mergeCell ref="W36:W37"/>
    <mergeCell ref="X36:X37"/>
    <mergeCell ref="Z37:AA37"/>
    <mergeCell ref="AB37:AC37"/>
    <mergeCell ref="AD37:AE37"/>
    <mergeCell ref="AF37:AG37"/>
    <mergeCell ref="AH37:AI37"/>
    <mergeCell ref="D36:D37"/>
    <mergeCell ref="E36:E37"/>
    <mergeCell ref="A34:A35"/>
    <mergeCell ref="B34:B35"/>
    <mergeCell ref="C34:C35"/>
    <mergeCell ref="D34:D35"/>
    <mergeCell ref="E34:E35"/>
    <mergeCell ref="F34:F35"/>
    <mergeCell ref="F36:F37"/>
    <mergeCell ref="Z35:AA35"/>
    <mergeCell ref="AB35:AC35"/>
    <mergeCell ref="AD35:AE35"/>
    <mergeCell ref="AF35:AG35"/>
    <mergeCell ref="AH35:AI35"/>
    <mergeCell ref="U34:U35"/>
    <mergeCell ref="V34:V35"/>
    <mergeCell ref="W34:W35"/>
    <mergeCell ref="X34:X35"/>
    <mergeCell ref="S36:S37"/>
    <mergeCell ref="T36:T37"/>
    <mergeCell ref="U36:U37"/>
    <mergeCell ref="A27:D27"/>
    <mergeCell ref="A30:A31"/>
    <mergeCell ref="B30:B31"/>
    <mergeCell ref="C30:C31"/>
    <mergeCell ref="D30:D31"/>
    <mergeCell ref="E30:E31"/>
    <mergeCell ref="F30:F31"/>
    <mergeCell ref="H31:I31"/>
    <mergeCell ref="A32:A33"/>
    <mergeCell ref="B32:B33"/>
    <mergeCell ref="C32:C33"/>
    <mergeCell ref="D32:D33"/>
    <mergeCell ref="E32:E33"/>
    <mergeCell ref="F32:F33"/>
    <mergeCell ref="H33:I33"/>
    <mergeCell ref="H35:I35"/>
    <mergeCell ref="J35:K35"/>
    <mergeCell ref="A28:A29"/>
    <mergeCell ref="B28:B29"/>
    <mergeCell ref="C28:C29"/>
    <mergeCell ref="D28:D29"/>
    <mergeCell ref="E28:E29"/>
    <mergeCell ref="F28:F29"/>
    <mergeCell ref="AD25:AE25"/>
    <mergeCell ref="V22:V23"/>
    <mergeCell ref="W22:W23"/>
    <mergeCell ref="AB22:AC23"/>
    <mergeCell ref="AD23:AE23"/>
    <mergeCell ref="AF23:AG23"/>
    <mergeCell ref="AH23:AI23"/>
    <mergeCell ref="AF24:AG25"/>
    <mergeCell ref="AH25:AI25"/>
    <mergeCell ref="H21:I21"/>
    <mergeCell ref="B22:B23"/>
    <mergeCell ref="C22:C23"/>
    <mergeCell ref="D22:D23"/>
    <mergeCell ref="E22:E23"/>
    <mergeCell ref="F22:F23"/>
    <mergeCell ref="H23:I23"/>
    <mergeCell ref="A22:A23"/>
    <mergeCell ref="B24:B25"/>
    <mergeCell ref="C24:C25"/>
    <mergeCell ref="D24:D25"/>
    <mergeCell ref="E24:E25"/>
    <mergeCell ref="F24:F25"/>
    <mergeCell ref="A16:A17"/>
    <mergeCell ref="B16:B17"/>
    <mergeCell ref="C16:C17"/>
    <mergeCell ref="D16:D17"/>
    <mergeCell ref="E16:E17"/>
    <mergeCell ref="F16:F17"/>
    <mergeCell ref="Z19:AA19"/>
    <mergeCell ref="AB19:AC19"/>
    <mergeCell ref="AH20:AI21"/>
    <mergeCell ref="Z21:AA21"/>
    <mergeCell ref="AB21:AC21"/>
    <mergeCell ref="AD21:AE21"/>
    <mergeCell ref="AF21:AG21"/>
    <mergeCell ref="S18:S19"/>
    <mergeCell ref="T18:T19"/>
    <mergeCell ref="U18:U19"/>
    <mergeCell ref="V18:V19"/>
    <mergeCell ref="W18:W19"/>
    <mergeCell ref="X18:X19"/>
    <mergeCell ref="AD18:AE19"/>
    <mergeCell ref="S20:S21"/>
    <mergeCell ref="T20:T21"/>
    <mergeCell ref="U20:U21"/>
    <mergeCell ref="V20:V21"/>
    <mergeCell ref="W20:W21"/>
    <mergeCell ref="X20:X21"/>
    <mergeCell ref="H19:I19"/>
    <mergeCell ref="J19:K19"/>
    <mergeCell ref="A18:A19"/>
    <mergeCell ref="B18:B19"/>
    <mergeCell ref="C18:C19"/>
    <mergeCell ref="D18:D19"/>
    <mergeCell ref="AD11:AE11"/>
    <mergeCell ref="AF11:AG11"/>
    <mergeCell ref="AH11:AI11"/>
    <mergeCell ref="AF12:AG13"/>
    <mergeCell ref="AD13:AE13"/>
    <mergeCell ref="AH13:AI13"/>
    <mergeCell ref="AD5:AE5"/>
    <mergeCell ref="AF5:AG5"/>
    <mergeCell ref="AD6:AE7"/>
    <mergeCell ref="AF7:AG7"/>
    <mergeCell ref="AH7:AI7"/>
    <mergeCell ref="AH8:AI9"/>
    <mergeCell ref="AF9:AG9"/>
    <mergeCell ref="T10:T11"/>
    <mergeCell ref="U10:U11"/>
    <mergeCell ref="S12:S13"/>
    <mergeCell ref="T12:T13"/>
    <mergeCell ref="U12:U13"/>
    <mergeCell ref="W12:W13"/>
    <mergeCell ref="X12:X13"/>
    <mergeCell ref="V12:V13"/>
    <mergeCell ref="AD17:AE17"/>
    <mergeCell ref="AF17:AG17"/>
    <mergeCell ref="AH17:AI17"/>
    <mergeCell ref="H16:I17"/>
    <mergeCell ref="J17:K17"/>
    <mergeCell ref="L17:M17"/>
    <mergeCell ref="N17:O17"/>
    <mergeCell ref="P17:Q17"/>
    <mergeCell ref="N19:O19"/>
    <mergeCell ref="P19:Q19"/>
    <mergeCell ref="AF19:AG19"/>
    <mergeCell ref="AH19:AI19"/>
    <mergeCell ref="U6:U7"/>
    <mergeCell ref="V6:V7"/>
    <mergeCell ref="S3:V3"/>
    <mergeCell ref="S4:S5"/>
    <mergeCell ref="T4:T5"/>
    <mergeCell ref="U4:U5"/>
    <mergeCell ref="V4:V5"/>
    <mergeCell ref="S6:S7"/>
    <mergeCell ref="T6:T7"/>
    <mergeCell ref="T8:T9"/>
    <mergeCell ref="U8:U9"/>
    <mergeCell ref="L9:M9"/>
    <mergeCell ref="N9:O9"/>
    <mergeCell ref="L5:M5"/>
    <mergeCell ref="N5:O5"/>
    <mergeCell ref="L6:M7"/>
    <mergeCell ref="N7:O7"/>
    <mergeCell ref="P7:Q7"/>
    <mergeCell ref="P8:Q9"/>
    <mergeCell ref="S8:S9"/>
    <mergeCell ref="A10:A11"/>
    <mergeCell ref="B10:B11"/>
    <mergeCell ref="C10:C11"/>
    <mergeCell ref="D10:D11"/>
    <mergeCell ref="E10:E11"/>
    <mergeCell ref="F10:F11"/>
    <mergeCell ref="S10:S11"/>
    <mergeCell ref="L11:M11"/>
    <mergeCell ref="N12:O13"/>
    <mergeCell ref="L13:M13"/>
    <mergeCell ref="H13:I13"/>
    <mergeCell ref="J13:K13"/>
    <mergeCell ref="P13:Q13"/>
    <mergeCell ref="Z13:AA13"/>
    <mergeCell ref="AB13:AC13"/>
    <mergeCell ref="X16:X17"/>
    <mergeCell ref="Z16:AA17"/>
    <mergeCell ref="AB17:AC17"/>
    <mergeCell ref="S15:V15"/>
    <mergeCell ref="S16:S17"/>
    <mergeCell ref="T16:T17"/>
    <mergeCell ref="U16:U17"/>
    <mergeCell ref="V16:V17"/>
    <mergeCell ref="W16:W17"/>
    <mergeCell ref="H11:I11"/>
    <mergeCell ref="B12:B13"/>
    <mergeCell ref="C12:C13"/>
    <mergeCell ref="D12:D13"/>
    <mergeCell ref="E12:E13"/>
    <mergeCell ref="F12:F13"/>
    <mergeCell ref="A15:D15"/>
    <mergeCell ref="A12:A13"/>
    <mergeCell ref="A1:AI1"/>
    <mergeCell ref="A3:D3"/>
    <mergeCell ref="A4:A5"/>
    <mergeCell ref="B4:B5"/>
    <mergeCell ref="C4:C5"/>
    <mergeCell ref="D4:D5"/>
    <mergeCell ref="P5:Q5"/>
    <mergeCell ref="AH5:AI5"/>
    <mergeCell ref="E4:E5"/>
    <mergeCell ref="F4:F5"/>
    <mergeCell ref="B6:B7"/>
    <mergeCell ref="C6:C7"/>
    <mergeCell ref="D6:D7"/>
    <mergeCell ref="E6:E7"/>
    <mergeCell ref="F6:F7"/>
    <mergeCell ref="A6:A7"/>
    <mergeCell ref="A8:A9"/>
    <mergeCell ref="B8:B9"/>
    <mergeCell ref="C8:C9"/>
    <mergeCell ref="D8:D9"/>
    <mergeCell ref="E8:E9"/>
    <mergeCell ref="F8:F9"/>
    <mergeCell ref="W4:W5"/>
    <mergeCell ref="X4:X5"/>
    <mergeCell ref="W6:W7"/>
    <mergeCell ref="X6:X7"/>
    <mergeCell ref="V8:V9"/>
    <mergeCell ref="W8:W9"/>
    <mergeCell ref="X8:X9"/>
    <mergeCell ref="AD9:AE9"/>
    <mergeCell ref="V100:V101"/>
    <mergeCell ref="W100:W101"/>
    <mergeCell ref="N101:O101"/>
    <mergeCell ref="P101:Q101"/>
    <mergeCell ref="H4:I5"/>
    <mergeCell ref="J5:K5"/>
    <mergeCell ref="H7:I7"/>
    <mergeCell ref="J7:K7"/>
    <mergeCell ref="H9:I9"/>
    <mergeCell ref="J9:K9"/>
    <mergeCell ref="J10:K11"/>
    <mergeCell ref="Z4:AA5"/>
    <mergeCell ref="AB5:AC5"/>
    <mergeCell ref="Z7:AA7"/>
    <mergeCell ref="AB7:AC7"/>
    <mergeCell ref="Z9:AA9"/>
    <mergeCell ref="AB9:AC9"/>
    <mergeCell ref="AB10:AC11"/>
    <mergeCell ref="Z11:AA11"/>
    <mergeCell ref="V10:V11"/>
    <mergeCell ref="W10:W11"/>
    <mergeCell ref="X10:X11"/>
    <mergeCell ref="N11:O11"/>
    <mergeCell ref="P11:Q11"/>
    <mergeCell ref="S22:S23"/>
    <mergeCell ref="X22:X23"/>
    <mergeCell ref="Z23:AA23"/>
    <mergeCell ref="Z25:AA25"/>
    <mergeCell ref="AB25:AC25"/>
    <mergeCell ref="H37:I37"/>
    <mergeCell ref="J37:K37"/>
    <mergeCell ref="L37:M37"/>
    <mergeCell ref="X86:X87"/>
    <mergeCell ref="Z87:AA87"/>
    <mergeCell ref="AB87:AC87"/>
    <mergeCell ref="AD87:AE87"/>
    <mergeCell ref="AF87:AG87"/>
    <mergeCell ref="AH87:AI87"/>
    <mergeCell ref="S86:S87"/>
    <mergeCell ref="T86:T87"/>
    <mergeCell ref="U86:U87"/>
    <mergeCell ref="V86:V87"/>
    <mergeCell ref="W86:W87"/>
    <mergeCell ref="N87:O87"/>
    <mergeCell ref="P87:Q87"/>
    <mergeCell ref="X88:X89"/>
    <mergeCell ref="Z89:AA89"/>
    <mergeCell ref="AB89:AC89"/>
    <mergeCell ref="AD89:AE89"/>
    <mergeCell ref="AF89:AG89"/>
    <mergeCell ref="AH89:AI89"/>
    <mergeCell ref="S88:S89"/>
    <mergeCell ref="T88:T89"/>
    <mergeCell ref="U88:U89"/>
    <mergeCell ref="V88:V89"/>
    <mergeCell ref="W88:W89"/>
    <mergeCell ref="N89:O89"/>
    <mergeCell ref="P89:Q89"/>
    <mergeCell ref="N85:O85"/>
    <mergeCell ref="P85:Q85"/>
    <mergeCell ref="Z85:AA85"/>
    <mergeCell ref="AB85:AC85"/>
    <mergeCell ref="AD85:AE85"/>
    <mergeCell ref="AF85:AG85"/>
    <mergeCell ref="AH85:AI85"/>
    <mergeCell ref="T80:T81"/>
    <mergeCell ref="U80:U81"/>
    <mergeCell ref="V80:V81"/>
    <mergeCell ref="W80:W81"/>
    <mergeCell ref="N81:O81"/>
    <mergeCell ref="P81:Q81"/>
    <mergeCell ref="S83:V83"/>
    <mergeCell ref="S80:S81"/>
    <mergeCell ref="S84:S85"/>
    <mergeCell ref="T84:T85"/>
    <mergeCell ref="U84:U85"/>
    <mergeCell ref="V84:V85"/>
    <mergeCell ref="W84:W85"/>
    <mergeCell ref="X84:X85"/>
    <mergeCell ref="N65:O65"/>
    <mergeCell ref="P65:Q65"/>
    <mergeCell ref="X66:X67"/>
    <mergeCell ref="Z67:AA67"/>
    <mergeCell ref="AB67:AC67"/>
    <mergeCell ref="AD67:AE67"/>
    <mergeCell ref="AF67:AG67"/>
    <mergeCell ref="AH67:AI67"/>
    <mergeCell ref="N71:O71"/>
    <mergeCell ref="P71:Q71"/>
    <mergeCell ref="Z71:AA71"/>
    <mergeCell ref="AB71:AC71"/>
    <mergeCell ref="AD71:AE71"/>
    <mergeCell ref="AF71:AG71"/>
    <mergeCell ref="AH71:AI71"/>
    <mergeCell ref="X80:X81"/>
    <mergeCell ref="Z81:AA81"/>
    <mergeCell ref="AB81:AC81"/>
    <mergeCell ref="AD81:AE81"/>
    <mergeCell ref="AF81:AG81"/>
    <mergeCell ref="AH81:AI81"/>
    <mergeCell ref="S70:S71"/>
    <mergeCell ref="T70:T71"/>
    <mergeCell ref="U70:U71"/>
    <mergeCell ref="V70:V71"/>
    <mergeCell ref="W70:W71"/>
    <mergeCell ref="X70:X71"/>
    <mergeCell ref="X72:X73"/>
    <mergeCell ref="Z73:AA73"/>
    <mergeCell ref="AB73:AC73"/>
    <mergeCell ref="AD73:AE73"/>
    <mergeCell ref="AF73:AG73"/>
    <mergeCell ref="N75:O75"/>
    <mergeCell ref="P75:Q75"/>
    <mergeCell ref="X76:X77"/>
    <mergeCell ref="Z77:AA77"/>
    <mergeCell ref="AB77:AC77"/>
    <mergeCell ref="AD77:AE77"/>
    <mergeCell ref="AF77:AG77"/>
    <mergeCell ref="AH77:AI77"/>
    <mergeCell ref="S76:S77"/>
    <mergeCell ref="T76:T77"/>
    <mergeCell ref="U76:U77"/>
    <mergeCell ref="V76:V77"/>
    <mergeCell ref="W76:W77"/>
    <mergeCell ref="N77:O77"/>
    <mergeCell ref="P77:Q77"/>
    <mergeCell ref="X78:X79"/>
    <mergeCell ref="Z79:AA79"/>
    <mergeCell ref="AB79:AC79"/>
    <mergeCell ref="AD79:AE79"/>
    <mergeCell ref="AF79:AG79"/>
    <mergeCell ref="AH79:AI79"/>
    <mergeCell ref="S78:S79"/>
    <mergeCell ref="T78:T79"/>
    <mergeCell ref="U78:U79"/>
    <mergeCell ref="V78:V79"/>
    <mergeCell ref="W78:W79"/>
    <mergeCell ref="N79:O79"/>
    <mergeCell ref="P79:Q79"/>
    <mergeCell ref="AH63:AI63"/>
    <mergeCell ref="S62:S63"/>
    <mergeCell ref="T62:T63"/>
    <mergeCell ref="U62:U63"/>
    <mergeCell ref="V62:V63"/>
    <mergeCell ref="W62:W63"/>
    <mergeCell ref="X62:X63"/>
    <mergeCell ref="P63:Q63"/>
    <mergeCell ref="X74:X75"/>
    <mergeCell ref="Z75:AA75"/>
    <mergeCell ref="AB75:AC75"/>
    <mergeCell ref="AD75:AE75"/>
    <mergeCell ref="AF75:AG75"/>
    <mergeCell ref="AH75:AI75"/>
    <mergeCell ref="S74:S75"/>
    <mergeCell ref="T74:T75"/>
    <mergeCell ref="U74:U75"/>
    <mergeCell ref="V74:V75"/>
    <mergeCell ref="W74:W75"/>
    <mergeCell ref="X64:X65"/>
    <mergeCell ref="Z65:AA65"/>
    <mergeCell ref="AB65:AC65"/>
    <mergeCell ref="AD65:AE65"/>
    <mergeCell ref="AF65:AG65"/>
    <mergeCell ref="AH65:AI65"/>
    <mergeCell ref="S64:S65"/>
    <mergeCell ref="T64:T65"/>
    <mergeCell ref="U64:U65"/>
    <mergeCell ref="V64:V65"/>
    <mergeCell ref="W64:W65"/>
    <mergeCell ref="AH73:AI73"/>
    <mergeCell ref="S72:S73"/>
    <mergeCell ref="AH57:AI57"/>
    <mergeCell ref="P53:Q53"/>
    <mergeCell ref="S56:S57"/>
    <mergeCell ref="T56:T57"/>
    <mergeCell ref="U56:U57"/>
    <mergeCell ref="V56:V57"/>
    <mergeCell ref="W56:W57"/>
    <mergeCell ref="P57:Q57"/>
    <mergeCell ref="Z59:AA59"/>
    <mergeCell ref="AB59:AC59"/>
    <mergeCell ref="AD59:AE59"/>
    <mergeCell ref="AF59:AG59"/>
    <mergeCell ref="AH59:AI59"/>
    <mergeCell ref="Z61:AA61"/>
    <mergeCell ref="AB61:AC61"/>
    <mergeCell ref="AD61:AE61"/>
    <mergeCell ref="AF61:AG61"/>
    <mergeCell ref="AH61:AI61"/>
    <mergeCell ref="S58:S59"/>
    <mergeCell ref="T58:T59"/>
    <mergeCell ref="U58:U59"/>
    <mergeCell ref="V58:V59"/>
    <mergeCell ref="W58:W59"/>
    <mergeCell ref="X58:X59"/>
    <mergeCell ref="P59:Q59"/>
    <mergeCell ref="S60:S61"/>
    <mergeCell ref="T60:T61"/>
    <mergeCell ref="U60:U61"/>
    <mergeCell ref="V60:V61"/>
    <mergeCell ref="W60:W61"/>
    <mergeCell ref="X60:X61"/>
    <mergeCell ref="P61:Q61"/>
    <mergeCell ref="N51:O51"/>
    <mergeCell ref="S52:S53"/>
    <mergeCell ref="T52:T53"/>
    <mergeCell ref="U52:U53"/>
    <mergeCell ref="V52:V53"/>
    <mergeCell ref="W52:W53"/>
    <mergeCell ref="X52:X53"/>
    <mergeCell ref="N53:O53"/>
    <mergeCell ref="N57:O57"/>
    <mergeCell ref="N59:O59"/>
    <mergeCell ref="N61:O61"/>
    <mergeCell ref="N63:O63"/>
    <mergeCell ref="X56:X57"/>
    <mergeCell ref="Z57:AA57"/>
    <mergeCell ref="AB57:AC57"/>
    <mergeCell ref="AD57:AE57"/>
    <mergeCell ref="AF57:AG57"/>
    <mergeCell ref="Z63:AA63"/>
    <mergeCell ref="AB63:AC63"/>
    <mergeCell ref="AD63:AE63"/>
    <mergeCell ref="AF63:AG63"/>
    <mergeCell ref="AD95:AE95"/>
    <mergeCell ref="AF95:AG95"/>
    <mergeCell ref="AH95:AI95"/>
    <mergeCell ref="N99:O99"/>
    <mergeCell ref="P99:Q99"/>
    <mergeCell ref="Z99:AA99"/>
    <mergeCell ref="AB99:AC99"/>
    <mergeCell ref="AD99:AE99"/>
    <mergeCell ref="AF99:AG99"/>
    <mergeCell ref="AH99:AI99"/>
    <mergeCell ref="X102:X103"/>
    <mergeCell ref="Z103:AA103"/>
    <mergeCell ref="AB103:AC103"/>
    <mergeCell ref="AD103:AE103"/>
    <mergeCell ref="AF103:AG103"/>
    <mergeCell ref="AH103:AI103"/>
    <mergeCell ref="S102:S103"/>
    <mergeCell ref="T102:T103"/>
    <mergeCell ref="U102:U103"/>
    <mergeCell ref="V102:V103"/>
    <mergeCell ref="W102:W103"/>
    <mergeCell ref="N103:O103"/>
    <mergeCell ref="P103:Q103"/>
    <mergeCell ref="X100:X101"/>
    <mergeCell ref="Z101:AA101"/>
    <mergeCell ref="AB101:AC101"/>
    <mergeCell ref="AD101:AE101"/>
    <mergeCell ref="AF101:AG101"/>
    <mergeCell ref="AH101:AI101"/>
    <mergeCell ref="S100:S101"/>
    <mergeCell ref="T100:T101"/>
    <mergeCell ref="U100:U101"/>
    <mergeCell ref="AD91:AE91"/>
    <mergeCell ref="AF91:AG91"/>
    <mergeCell ref="AH91:AI91"/>
    <mergeCell ref="S90:S91"/>
    <mergeCell ref="T90:T91"/>
    <mergeCell ref="U90:U91"/>
    <mergeCell ref="V90:V91"/>
    <mergeCell ref="W90:W91"/>
    <mergeCell ref="N91:O91"/>
    <mergeCell ref="P91:Q91"/>
    <mergeCell ref="X92:X93"/>
    <mergeCell ref="Z93:AA93"/>
    <mergeCell ref="AB93:AC93"/>
    <mergeCell ref="AD93:AE93"/>
    <mergeCell ref="AF93:AG93"/>
    <mergeCell ref="AH93:AI93"/>
    <mergeCell ref="S92:S93"/>
    <mergeCell ref="T92:T93"/>
    <mergeCell ref="U92:U93"/>
    <mergeCell ref="V92:V93"/>
    <mergeCell ref="W92:W93"/>
    <mergeCell ref="N93:O93"/>
    <mergeCell ref="P93:Q93"/>
    <mergeCell ref="T94:T95"/>
    <mergeCell ref="U94:U95"/>
    <mergeCell ref="V94:V95"/>
    <mergeCell ref="W94:W95"/>
    <mergeCell ref="N95:O95"/>
    <mergeCell ref="P95:Q95"/>
    <mergeCell ref="S97:V97"/>
    <mergeCell ref="S94:S95"/>
    <mergeCell ref="S98:S99"/>
    <mergeCell ref="T98:T99"/>
    <mergeCell ref="U98:U99"/>
    <mergeCell ref="V98:V99"/>
    <mergeCell ref="W98:W99"/>
    <mergeCell ref="X98:X99"/>
    <mergeCell ref="X90:X91"/>
    <mergeCell ref="Z91:AA91"/>
    <mergeCell ref="AB91:AC91"/>
    <mergeCell ref="X94:X95"/>
    <mergeCell ref="Z95:AA95"/>
    <mergeCell ref="AB95:AC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1:H74"/>
  <sheetViews>
    <sheetView workbookViewId="0"/>
  </sheetViews>
  <sheetFormatPr defaultColWidth="12.6640625" defaultRowHeight="15.75" customHeight="1" x14ac:dyDescent="0.25"/>
  <cols>
    <col min="1" max="2" width="3.21875" customWidth="1"/>
    <col min="3" max="3" width="5.77734375" customWidth="1"/>
    <col min="4" max="4" width="30.109375" customWidth="1"/>
    <col min="5" max="6" width="3.21875" customWidth="1"/>
    <col min="7" max="7" width="5.77734375" customWidth="1"/>
    <col min="8" max="8" width="30.109375" customWidth="1"/>
    <col min="9" max="9" width="3.21875" customWidth="1"/>
  </cols>
  <sheetData>
    <row r="1" spans="2:8" ht="15.75" customHeight="1" x14ac:dyDescent="0.6">
      <c r="B1" s="121" t="s">
        <v>591</v>
      </c>
      <c r="C1" s="99"/>
      <c r="D1" s="99"/>
      <c r="E1" s="99"/>
      <c r="F1" s="99"/>
      <c r="G1" s="99"/>
      <c r="H1" s="99"/>
    </row>
    <row r="3" spans="2:8" x14ac:dyDescent="0.25">
      <c r="B3" s="127" t="s">
        <v>614</v>
      </c>
      <c r="C3" s="128"/>
      <c r="D3" s="128"/>
      <c r="E3" s="128"/>
      <c r="F3" s="128"/>
      <c r="G3" s="128"/>
      <c r="H3" s="129"/>
    </row>
    <row r="4" spans="2:8" x14ac:dyDescent="0.25">
      <c r="B4" s="130" t="s">
        <v>615</v>
      </c>
      <c r="C4" s="90"/>
      <c r="D4" s="90"/>
      <c r="E4" s="90"/>
      <c r="F4" s="90"/>
      <c r="G4" s="90"/>
      <c r="H4" s="131"/>
    </row>
    <row r="6" spans="2:8" x14ac:dyDescent="0.25">
      <c r="B6" s="132" t="s">
        <v>592</v>
      </c>
      <c r="C6" s="84"/>
      <c r="D6" s="83"/>
      <c r="F6" s="132" t="s">
        <v>593</v>
      </c>
      <c r="G6" s="84"/>
      <c r="H6" s="83"/>
    </row>
    <row r="7" spans="2:8" x14ac:dyDescent="0.25">
      <c r="B7" s="58">
        <v>1</v>
      </c>
      <c r="C7" s="13" t="s">
        <v>8</v>
      </c>
      <c r="D7" s="59" t="s">
        <v>10</v>
      </c>
      <c r="F7" s="58">
        <v>1</v>
      </c>
      <c r="G7" s="13" t="s">
        <v>8</v>
      </c>
      <c r="H7" s="59" t="s">
        <v>7</v>
      </c>
    </row>
    <row r="8" spans="2:8" x14ac:dyDescent="0.25">
      <c r="B8" s="58">
        <v>2</v>
      </c>
      <c r="C8" s="13" t="s">
        <v>79</v>
      </c>
      <c r="D8" s="59" t="s">
        <v>78</v>
      </c>
      <c r="F8" s="58">
        <v>2</v>
      </c>
      <c r="G8" s="13" t="s">
        <v>45</v>
      </c>
      <c r="H8" s="59" t="s">
        <v>529</v>
      </c>
    </row>
    <row r="9" spans="2:8" x14ac:dyDescent="0.25">
      <c r="B9" s="58">
        <v>3</v>
      </c>
      <c r="C9" s="13" t="s">
        <v>17</v>
      </c>
      <c r="D9" s="59" t="s">
        <v>98</v>
      </c>
      <c r="F9" s="58">
        <v>3</v>
      </c>
      <c r="G9" s="13" t="s">
        <v>12</v>
      </c>
      <c r="H9" s="59" t="s">
        <v>518</v>
      </c>
    </row>
    <row r="10" spans="2:8" x14ac:dyDescent="0.25">
      <c r="B10" s="58">
        <v>4</v>
      </c>
      <c r="C10" s="13" t="s">
        <v>45</v>
      </c>
      <c r="D10" s="59" t="s">
        <v>291</v>
      </c>
      <c r="F10" s="58">
        <v>4</v>
      </c>
      <c r="G10" s="13" t="s">
        <v>17</v>
      </c>
      <c r="H10" s="59" t="s">
        <v>166</v>
      </c>
    </row>
    <row r="11" spans="2:8" x14ac:dyDescent="0.25">
      <c r="B11" s="60">
        <v>5</v>
      </c>
      <c r="C11" s="61" t="s">
        <v>12</v>
      </c>
      <c r="D11" s="62" t="s">
        <v>298</v>
      </c>
      <c r="F11" s="60">
        <v>5</v>
      </c>
      <c r="G11" s="61" t="s">
        <v>141</v>
      </c>
      <c r="H11" s="62" t="s">
        <v>302</v>
      </c>
    </row>
    <row r="13" spans="2:8" x14ac:dyDescent="0.25">
      <c r="B13" s="132" t="s">
        <v>596</v>
      </c>
      <c r="C13" s="84"/>
      <c r="D13" s="83"/>
      <c r="F13" s="132" t="s">
        <v>597</v>
      </c>
      <c r="G13" s="84"/>
      <c r="H13" s="83"/>
    </row>
    <row r="14" spans="2:8" x14ac:dyDescent="0.25">
      <c r="B14" s="58">
        <v>1</v>
      </c>
      <c r="C14" s="13" t="s">
        <v>12</v>
      </c>
      <c r="D14" s="59" t="s">
        <v>11</v>
      </c>
      <c r="F14" s="58">
        <v>1</v>
      </c>
      <c r="G14" s="13" t="s">
        <v>12</v>
      </c>
      <c r="H14" s="59" t="s">
        <v>14</v>
      </c>
    </row>
    <row r="15" spans="2:8" x14ac:dyDescent="0.25">
      <c r="B15" s="58">
        <v>2</v>
      </c>
      <c r="C15" s="13" t="s">
        <v>17</v>
      </c>
      <c r="D15" s="59" t="s">
        <v>89</v>
      </c>
      <c r="F15" s="58">
        <v>2</v>
      </c>
      <c r="G15" s="13" t="s">
        <v>8</v>
      </c>
      <c r="H15" s="59" t="s">
        <v>95</v>
      </c>
    </row>
    <row r="16" spans="2:8" x14ac:dyDescent="0.25">
      <c r="B16" s="58">
        <v>3</v>
      </c>
      <c r="C16" s="13" t="s">
        <v>8</v>
      </c>
      <c r="D16" s="59" t="s">
        <v>100</v>
      </c>
      <c r="F16" s="58">
        <v>3</v>
      </c>
      <c r="G16" s="13" t="s">
        <v>20</v>
      </c>
      <c r="H16" s="59" t="s">
        <v>124</v>
      </c>
    </row>
    <row r="17" spans="2:8" x14ac:dyDescent="0.25">
      <c r="B17" s="58">
        <v>4</v>
      </c>
      <c r="C17" s="13" t="s">
        <v>45</v>
      </c>
      <c r="D17" s="59" t="s">
        <v>255</v>
      </c>
      <c r="F17" s="58">
        <v>4</v>
      </c>
      <c r="G17" s="13" t="s">
        <v>73</v>
      </c>
      <c r="H17" s="59" t="s">
        <v>254</v>
      </c>
    </row>
    <row r="18" spans="2:8" x14ac:dyDescent="0.25">
      <c r="B18" s="60">
        <v>5</v>
      </c>
      <c r="C18" s="61" t="s">
        <v>35</v>
      </c>
      <c r="D18" s="62" t="s">
        <v>307</v>
      </c>
      <c r="F18" s="60">
        <v>5</v>
      </c>
      <c r="G18" s="61" t="s">
        <v>17</v>
      </c>
      <c r="H18" s="62" t="s">
        <v>308</v>
      </c>
    </row>
    <row r="20" spans="2:8" x14ac:dyDescent="0.25">
      <c r="B20" s="132" t="s">
        <v>598</v>
      </c>
      <c r="C20" s="84"/>
      <c r="D20" s="83"/>
      <c r="F20" s="132" t="s">
        <v>599</v>
      </c>
      <c r="G20" s="84"/>
      <c r="H20" s="83"/>
    </row>
    <row r="21" spans="2:8" x14ac:dyDescent="0.25">
      <c r="B21" s="58">
        <v>1</v>
      </c>
      <c r="C21" s="13" t="s">
        <v>12</v>
      </c>
      <c r="D21" s="59" t="s">
        <v>15</v>
      </c>
      <c r="F21" s="58">
        <v>1</v>
      </c>
      <c r="G21" s="13" t="s">
        <v>17</v>
      </c>
      <c r="H21" s="59" t="s">
        <v>16</v>
      </c>
    </row>
    <row r="22" spans="2:8" x14ac:dyDescent="0.25">
      <c r="B22" s="58">
        <v>2</v>
      </c>
      <c r="C22" s="13" t="s">
        <v>17</v>
      </c>
      <c r="D22" s="59" t="s">
        <v>75</v>
      </c>
      <c r="F22" s="58">
        <v>2</v>
      </c>
      <c r="G22" s="13" t="s">
        <v>48</v>
      </c>
      <c r="H22" s="59" t="s">
        <v>77</v>
      </c>
    </row>
    <row r="23" spans="2:8" x14ac:dyDescent="0.25">
      <c r="B23" s="58">
        <v>3</v>
      </c>
      <c r="C23" s="13" t="s">
        <v>8</v>
      </c>
      <c r="D23" s="59" t="s">
        <v>123</v>
      </c>
      <c r="F23" s="58">
        <v>3</v>
      </c>
      <c r="G23" s="13" t="s">
        <v>12</v>
      </c>
      <c r="H23" s="59" t="s">
        <v>114</v>
      </c>
    </row>
    <row r="24" spans="2:8" x14ac:dyDescent="0.25">
      <c r="B24" s="58">
        <v>4</v>
      </c>
      <c r="C24" s="13" t="s">
        <v>20</v>
      </c>
      <c r="D24" s="59" t="s">
        <v>249</v>
      </c>
      <c r="F24" s="58">
        <v>4</v>
      </c>
      <c r="G24" s="13" t="s">
        <v>45</v>
      </c>
      <c r="H24" s="59" t="s">
        <v>248</v>
      </c>
    </row>
    <row r="25" spans="2:8" x14ac:dyDescent="0.25">
      <c r="B25" s="58">
        <v>5</v>
      </c>
      <c r="C25" s="13" t="s">
        <v>35</v>
      </c>
      <c r="D25" s="59" t="s">
        <v>327</v>
      </c>
      <c r="F25" s="58">
        <v>5</v>
      </c>
      <c r="G25" s="13" t="s">
        <v>132</v>
      </c>
      <c r="H25" s="59" t="s">
        <v>532</v>
      </c>
    </row>
    <row r="26" spans="2:8" x14ac:dyDescent="0.25">
      <c r="B26" s="60">
        <v>6</v>
      </c>
      <c r="C26" s="61" t="s">
        <v>45</v>
      </c>
      <c r="D26" s="62" t="s">
        <v>531</v>
      </c>
      <c r="F26" s="60">
        <v>6</v>
      </c>
      <c r="G26" s="61" t="s">
        <v>79</v>
      </c>
      <c r="H26" s="62" t="s">
        <v>349</v>
      </c>
    </row>
    <row r="28" spans="2:8" ht="13.2" x14ac:dyDescent="0.25">
      <c r="B28" s="132" t="s">
        <v>600</v>
      </c>
      <c r="C28" s="84"/>
      <c r="D28" s="83"/>
      <c r="F28" s="132" t="s">
        <v>601</v>
      </c>
      <c r="G28" s="84"/>
      <c r="H28" s="83"/>
    </row>
    <row r="29" spans="2:8" ht="13.2" x14ac:dyDescent="0.25">
      <c r="B29" s="58">
        <v>1</v>
      </c>
      <c r="C29" s="13" t="s">
        <v>12</v>
      </c>
      <c r="D29" s="59" t="s">
        <v>18</v>
      </c>
      <c r="F29" s="58">
        <v>1</v>
      </c>
      <c r="G29" s="13" t="s">
        <v>20</v>
      </c>
      <c r="H29" s="59" t="s">
        <v>19</v>
      </c>
    </row>
    <row r="30" spans="2:8" ht="13.2" x14ac:dyDescent="0.25">
      <c r="B30" s="58">
        <v>2</v>
      </c>
      <c r="C30" s="13" t="s">
        <v>73</v>
      </c>
      <c r="D30" s="59" t="s">
        <v>72</v>
      </c>
      <c r="F30" s="58">
        <v>2</v>
      </c>
      <c r="G30" s="13" t="s">
        <v>8</v>
      </c>
      <c r="H30" s="59" t="s">
        <v>516</v>
      </c>
    </row>
    <row r="31" spans="2:8" ht="13.2" x14ac:dyDescent="0.25">
      <c r="B31" s="58">
        <v>3</v>
      </c>
      <c r="C31" s="13" t="s">
        <v>35</v>
      </c>
      <c r="D31" s="59" t="s">
        <v>125</v>
      </c>
      <c r="F31" s="58">
        <v>3</v>
      </c>
      <c r="G31" s="13" t="s">
        <v>79</v>
      </c>
      <c r="H31" s="59" t="s">
        <v>129</v>
      </c>
    </row>
    <row r="32" spans="2:8" ht="13.2" x14ac:dyDescent="0.25">
      <c r="B32" s="58">
        <v>4</v>
      </c>
      <c r="C32" s="13" t="s">
        <v>45</v>
      </c>
      <c r="D32" s="59" t="s">
        <v>236</v>
      </c>
      <c r="F32" s="58">
        <v>4</v>
      </c>
      <c r="G32" s="13" t="s">
        <v>63</v>
      </c>
      <c r="H32" s="59" t="s">
        <v>229</v>
      </c>
    </row>
    <row r="33" spans="2:8" ht="13.2" x14ac:dyDescent="0.25">
      <c r="B33" s="58">
        <v>5</v>
      </c>
      <c r="C33" s="13" t="s">
        <v>48</v>
      </c>
      <c r="D33" s="59" t="s">
        <v>360</v>
      </c>
      <c r="F33" s="58">
        <v>5</v>
      </c>
      <c r="G33" s="13" t="s">
        <v>17</v>
      </c>
      <c r="H33" s="59" t="s">
        <v>371</v>
      </c>
    </row>
    <row r="34" spans="2:8" ht="13.2" x14ac:dyDescent="0.25">
      <c r="B34" s="60">
        <v>6</v>
      </c>
      <c r="C34" s="61" t="s">
        <v>48</v>
      </c>
      <c r="D34" s="62" t="s">
        <v>363</v>
      </c>
      <c r="F34" s="60">
        <v>6</v>
      </c>
      <c r="G34" s="61" t="s">
        <v>45</v>
      </c>
      <c r="H34" s="62" t="s">
        <v>530</v>
      </c>
    </row>
    <row r="36" spans="2:8" ht="13.2" x14ac:dyDescent="0.25">
      <c r="B36" s="132" t="s">
        <v>602</v>
      </c>
      <c r="C36" s="84"/>
      <c r="D36" s="83"/>
      <c r="F36" s="132" t="s">
        <v>603</v>
      </c>
      <c r="G36" s="84"/>
      <c r="H36" s="83"/>
    </row>
    <row r="37" spans="2:8" ht="13.2" x14ac:dyDescent="0.25">
      <c r="B37" s="58">
        <v>1</v>
      </c>
      <c r="C37" s="13" t="s">
        <v>8</v>
      </c>
      <c r="D37" s="59" t="s">
        <v>28</v>
      </c>
      <c r="F37" s="58">
        <v>1</v>
      </c>
      <c r="G37" s="13" t="s">
        <v>17</v>
      </c>
      <c r="H37" s="59" t="s">
        <v>33</v>
      </c>
    </row>
    <row r="38" spans="2:8" ht="13.2" x14ac:dyDescent="0.25">
      <c r="B38" s="58">
        <v>2</v>
      </c>
      <c r="C38" s="13" t="s">
        <v>17</v>
      </c>
      <c r="D38" s="59" t="s">
        <v>69</v>
      </c>
      <c r="F38" s="58">
        <v>2</v>
      </c>
      <c r="G38" s="13" t="s">
        <v>48</v>
      </c>
      <c r="H38" s="59" t="s">
        <v>70</v>
      </c>
    </row>
    <row r="39" spans="2:8" ht="13.2" x14ac:dyDescent="0.25">
      <c r="B39" s="58">
        <v>3</v>
      </c>
      <c r="C39" s="13" t="s">
        <v>48</v>
      </c>
      <c r="D39" s="59" t="s">
        <v>130</v>
      </c>
      <c r="F39" s="58">
        <v>3</v>
      </c>
      <c r="G39" s="13" t="s">
        <v>132</v>
      </c>
      <c r="H39" s="59" t="s">
        <v>131</v>
      </c>
    </row>
    <row r="40" spans="2:8" ht="13.2" x14ac:dyDescent="0.25">
      <c r="B40" s="58">
        <v>4</v>
      </c>
      <c r="C40" s="13" t="s">
        <v>12</v>
      </c>
      <c r="D40" s="59" t="s">
        <v>219</v>
      </c>
      <c r="F40" s="58">
        <v>4</v>
      </c>
      <c r="G40" s="13" t="s">
        <v>45</v>
      </c>
      <c r="H40" s="59" t="s">
        <v>210</v>
      </c>
    </row>
    <row r="41" spans="2:8" ht="13.2" x14ac:dyDescent="0.25">
      <c r="B41" s="58">
        <v>5</v>
      </c>
      <c r="C41" s="13" t="s">
        <v>132</v>
      </c>
      <c r="D41" s="59" t="s">
        <v>533</v>
      </c>
      <c r="F41" s="58">
        <v>5</v>
      </c>
      <c r="G41" s="13" t="s">
        <v>12</v>
      </c>
      <c r="H41" s="59" t="s">
        <v>395</v>
      </c>
    </row>
    <row r="42" spans="2:8" ht="13.2" x14ac:dyDescent="0.25">
      <c r="B42" s="60">
        <v>6</v>
      </c>
      <c r="C42" s="61" t="s">
        <v>20</v>
      </c>
      <c r="D42" s="62" t="s">
        <v>526</v>
      </c>
      <c r="F42" s="60">
        <v>6</v>
      </c>
      <c r="G42" s="61" t="s">
        <v>35</v>
      </c>
      <c r="H42" s="62" t="s">
        <v>525</v>
      </c>
    </row>
    <row r="44" spans="2:8" ht="13.2" x14ac:dyDescent="0.25">
      <c r="B44" s="132" t="s">
        <v>605</v>
      </c>
      <c r="C44" s="84"/>
      <c r="D44" s="83"/>
      <c r="F44" s="132" t="s">
        <v>606</v>
      </c>
      <c r="G44" s="84"/>
      <c r="H44" s="83"/>
    </row>
    <row r="45" spans="2:8" ht="13.2" x14ac:dyDescent="0.25">
      <c r="B45" s="58">
        <v>1</v>
      </c>
      <c r="C45" s="13" t="s">
        <v>17</v>
      </c>
      <c r="D45" s="59" t="s">
        <v>36</v>
      </c>
      <c r="F45" s="58">
        <v>1</v>
      </c>
      <c r="G45" s="13" t="s">
        <v>17</v>
      </c>
      <c r="H45" s="59" t="s">
        <v>37</v>
      </c>
    </row>
    <row r="46" spans="2:8" ht="13.2" x14ac:dyDescent="0.25">
      <c r="B46" s="58">
        <v>2</v>
      </c>
      <c r="C46" s="13" t="s">
        <v>17</v>
      </c>
      <c r="D46" s="59" t="s">
        <v>68</v>
      </c>
      <c r="F46" s="58">
        <v>2</v>
      </c>
      <c r="G46" s="13" t="s">
        <v>48</v>
      </c>
      <c r="H46" s="59" t="s">
        <v>64</v>
      </c>
    </row>
    <row r="47" spans="2:8" ht="13.2" x14ac:dyDescent="0.25">
      <c r="B47" s="58">
        <v>3</v>
      </c>
      <c r="C47" s="13" t="s">
        <v>134</v>
      </c>
      <c r="D47" s="59" t="s">
        <v>133</v>
      </c>
      <c r="F47" s="58">
        <v>3</v>
      </c>
      <c r="G47" s="13" t="s">
        <v>141</v>
      </c>
      <c r="H47" s="59" t="s">
        <v>140</v>
      </c>
    </row>
    <row r="48" spans="2:8" ht="13.2" x14ac:dyDescent="0.25">
      <c r="B48" s="58">
        <v>4</v>
      </c>
      <c r="C48" s="13" t="s">
        <v>45</v>
      </c>
      <c r="D48" s="59" t="s">
        <v>197</v>
      </c>
      <c r="F48" s="58">
        <v>4</v>
      </c>
      <c r="G48" s="13" t="s">
        <v>45</v>
      </c>
      <c r="H48" s="59" t="s">
        <v>193</v>
      </c>
    </row>
    <row r="49" spans="2:8" ht="13.2" x14ac:dyDescent="0.25">
      <c r="B49" s="58">
        <v>5</v>
      </c>
      <c r="C49" s="13" t="s">
        <v>35</v>
      </c>
      <c r="D49" s="59" t="s">
        <v>397</v>
      </c>
      <c r="F49" s="58">
        <v>5</v>
      </c>
      <c r="G49" s="13" t="s">
        <v>8</v>
      </c>
      <c r="H49" s="59" t="s">
        <v>402</v>
      </c>
    </row>
    <row r="50" spans="2:8" ht="13.2" x14ac:dyDescent="0.25">
      <c r="B50" s="60">
        <v>6</v>
      </c>
      <c r="C50" s="61" t="s">
        <v>48</v>
      </c>
      <c r="D50" s="62" t="s">
        <v>528</v>
      </c>
      <c r="F50" s="60">
        <v>6</v>
      </c>
      <c r="G50" s="61" t="s">
        <v>35</v>
      </c>
      <c r="H50" s="62" t="s">
        <v>524</v>
      </c>
    </row>
    <row r="52" spans="2:8" ht="13.2" x14ac:dyDescent="0.25">
      <c r="B52" s="132" t="s">
        <v>607</v>
      </c>
      <c r="C52" s="84"/>
      <c r="D52" s="83"/>
      <c r="F52" s="132" t="s">
        <v>608</v>
      </c>
      <c r="G52" s="84"/>
      <c r="H52" s="83"/>
    </row>
    <row r="53" spans="2:8" ht="13.2" x14ac:dyDescent="0.25">
      <c r="B53" s="58">
        <v>1</v>
      </c>
      <c r="C53" s="13" t="s">
        <v>45</v>
      </c>
      <c r="D53" s="59" t="s">
        <v>44</v>
      </c>
      <c r="F53" s="58">
        <v>1</v>
      </c>
      <c r="G53" s="13" t="s">
        <v>48</v>
      </c>
      <c r="H53" s="59" t="s">
        <v>527</v>
      </c>
    </row>
    <row r="54" spans="2:8" ht="13.2" x14ac:dyDescent="0.25">
      <c r="B54" s="58">
        <v>2</v>
      </c>
      <c r="C54" s="13" t="s">
        <v>63</v>
      </c>
      <c r="D54" s="59" t="s">
        <v>62</v>
      </c>
      <c r="F54" s="58">
        <v>2</v>
      </c>
      <c r="G54" s="13" t="s">
        <v>45</v>
      </c>
      <c r="H54" s="59" t="s">
        <v>61</v>
      </c>
    </row>
    <row r="55" spans="2:8" ht="13.2" x14ac:dyDescent="0.25">
      <c r="B55" s="58">
        <v>3</v>
      </c>
      <c r="C55" s="13" t="s">
        <v>8</v>
      </c>
      <c r="D55" s="59" t="s">
        <v>146</v>
      </c>
      <c r="F55" s="58">
        <v>3</v>
      </c>
      <c r="G55" s="13" t="s">
        <v>73</v>
      </c>
      <c r="H55" s="59" t="s">
        <v>151</v>
      </c>
    </row>
    <row r="56" spans="2:8" ht="13.2" x14ac:dyDescent="0.25">
      <c r="B56" s="58">
        <v>4</v>
      </c>
      <c r="C56" s="13" t="s">
        <v>132</v>
      </c>
      <c r="D56" s="59" t="s">
        <v>204</v>
      </c>
      <c r="F56" s="58">
        <v>4</v>
      </c>
      <c r="G56" s="13" t="s">
        <v>63</v>
      </c>
      <c r="H56" s="59" t="s">
        <v>198</v>
      </c>
    </row>
    <row r="57" spans="2:8" ht="13.2" x14ac:dyDescent="0.25">
      <c r="B57" s="58">
        <v>5</v>
      </c>
      <c r="C57" s="13" t="s">
        <v>17</v>
      </c>
      <c r="D57" s="59" t="s">
        <v>407</v>
      </c>
      <c r="F57" s="58">
        <v>5</v>
      </c>
      <c r="G57" s="13" t="s">
        <v>20</v>
      </c>
      <c r="H57" s="59" t="s">
        <v>508</v>
      </c>
    </row>
    <row r="58" spans="2:8" ht="13.2" x14ac:dyDescent="0.25">
      <c r="B58" s="60">
        <v>6</v>
      </c>
      <c r="C58" s="61" t="s">
        <v>35</v>
      </c>
      <c r="D58" s="62" t="s">
        <v>523</v>
      </c>
      <c r="F58" s="60">
        <v>6</v>
      </c>
      <c r="G58" s="61" t="s">
        <v>17</v>
      </c>
      <c r="H58" s="62" t="s">
        <v>522</v>
      </c>
    </row>
    <row r="60" spans="2:8" ht="13.2" x14ac:dyDescent="0.25">
      <c r="B60" s="132" t="s">
        <v>609</v>
      </c>
      <c r="C60" s="84"/>
      <c r="D60" s="83"/>
      <c r="F60" s="132" t="s">
        <v>610</v>
      </c>
      <c r="G60" s="84"/>
      <c r="H60" s="83"/>
    </row>
    <row r="61" spans="2:8" ht="13.2" x14ac:dyDescent="0.25">
      <c r="B61" s="58">
        <v>1</v>
      </c>
      <c r="C61" s="13" t="s">
        <v>8</v>
      </c>
      <c r="D61" s="59" t="s">
        <v>49</v>
      </c>
      <c r="F61" s="58">
        <v>1</v>
      </c>
      <c r="G61" s="13" t="s">
        <v>17</v>
      </c>
      <c r="H61" s="59" t="s">
        <v>50</v>
      </c>
    </row>
    <row r="62" spans="2:8" ht="13.2" x14ac:dyDescent="0.25">
      <c r="B62" s="58">
        <v>2</v>
      </c>
      <c r="C62" s="13" t="s">
        <v>17</v>
      </c>
      <c r="D62" s="59" t="s">
        <v>56</v>
      </c>
      <c r="F62" s="58">
        <v>2</v>
      </c>
      <c r="G62" s="13" t="s">
        <v>20</v>
      </c>
      <c r="H62" s="59" t="s">
        <v>57</v>
      </c>
    </row>
    <row r="63" spans="2:8" ht="13.2" x14ac:dyDescent="0.25">
      <c r="B63" s="58">
        <v>3</v>
      </c>
      <c r="C63" s="13" t="s">
        <v>20</v>
      </c>
      <c r="D63" s="59" t="s">
        <v>154</v>
      </c>
      <c r="F63" s="58">
        <v>3</v>
      </c>
      <c r="G63" s="13" t="s">
        <v>8</v>
      </c>
      <c r="H63" s="59" t="s">
        <v>160</v>
      </c>
    </row>
    <row r="64" spans="2:8" ht="13.2" x14ac:dyDescent="0.25">
      <c r="B64" s="58">
        <v>4</v>
      </c>
      <c r="C64" s="13" t="s">
        <v>45</v>
      </c>
      <c r="D64" s="59" t="s">
        <v>188</v>
      </c>
      <c r="F64" s="58">
        <v>4</v>
      </c>
      <c r="G64" s="13" t="s">
        <v>12</v>
      </c>
      <c r="H64" s="59" t="s">
        <v>280</v>
      </c>
    </row>
    <row r="65" spans="2:8" ht="13.2" x14ac:dyDescent="0.25">
      <c r="B65" s="58">
        <v>5</v>
      </c>
      <c r="C65" s="13" t="s">
        <v>17</v>
      </c>
      <c r="D65" s="59" t="s">
        <v>484</v>
      </c>
      <c r="F65" s="58">
        <v>5</v>
      </c>
      <c r="G65" s="13" t="s">
        <v>45</v>
      </c>
      <c r="H65" s="59" t="s">
        <v>472</v>
      </c>
    </row>
    <row r="66" spans="2:8" ht="13.2" x14ac:dyDescent="0.25">
      <c r="B66" s="60">
        <v>6</v>
      </c>
      <c r="C66" s="61" t="s">
        <v>134</v>
      </c>
      <c r="D66" s="62" t="s">
        <v>521</v>
      </c>
      <c r="F66" s="60">
        <v>6</v>
      </c>
      <c r="G66" s="61" t="s">
        <v>134</v>
      </c>
      <c r="H66" s="62" t="s">
        <v>520</v>
      </c>
    </row>
    <row r="68" spans="2:8" ht="13.2" x14ac:dyDescent="0.25">
      <c r="B68" s="132" t="s">
        <v>611</v>
      </c>
      <c r="C68" s="84"/>
      <c r="D68" s="83"/>
      <c r="F68" s="132" t="s">
        <v>612</v>
      </c>
      <c r="G68" s="84"/>
      <c r="H68" s="83"/>
    </row>
    <row r="69" spans="2:8" ht="13.2" x14ac:dyDescent="0.25">
      <c r="B69" s="58">
        <v>1</v>
      </c>
      <c r="C69" s="13" t="s">
        <v>17</v>
      </c>
      <c r="D69" s="59" t="s">
        <v>51</v>
      </c>
      <c r="F69" s="58">
        <v>1</v>
      </c>
      <c r="G69" s="13" t="s">
        <v>48</v>
      </c>
      <c r="H69" s="59" t="s">
        <v>53</v>
      </c>
    </row>
    <row r="70" spans="2:8" ht="13.2" x14ac:dyDescent="0.25">
      <c r="B70" s="58">
        <v>2</v>
      </c>
      <c r="C70" s="13" t="s">
        <v>8</v>
      </c>
      <c r="D70" s="59" t="s">
        <v>517</v>
      </c>
      <c r="F70" s="58">
        <v>2</v>
      </c>
      <c r="G70" s="13" t="s">
        <v>17</v>
      </c>
      <c r="H70" s="59" t="s">
        <v>54</v>
      </c>
    </row>
    <row r="71" spans="2:8" ht="13.2" x14ac:dyDescent="0.25">
      <c r="B71" s="58">
        <v>3</v>
      </c>
      <c r="C71" s="13" t="s">
        <v>134</v>
      </c>
      <c r="D71" s="59" t="s">
        <v>158</v>
      </c>
      <c r="F71" s="58">
        <v>3</v>
      </c>
      <c r="G71" s="13" t="s">
        <v>141</v>
      </c>
      <c r="H71" s="59" t="s">
        <v>157</v>
      </c>
    </row>
    <row r="72" spans="2:8" ht="13.2" x14ac:dyDescent="0.25">
      <c r="B72" s="58">
        <v>4</v>
      </c>
      <c r="C72" s="13" t="s">
        <v>45</v>
      </c>
      <c r="D72" s="59" t="s">
        <v>173</v>
      </c>
      <c r="F72" s="58">
        <v>4</v>
      </c>
      <c r="G72" s="13" t="s">
        <v>73</v>
      </c>
      <c r="H72" s="59" t="s">
        <v>191</v>
      </c>
    </row>
    <row r="73" spans="2:8" ht="13.2" x14ac:dyDescent="0.25">
      <c r="B73" s="58">
        <v>5</v>
      </c>
      <c r="C73" s="13" t="s">
        <v>35</v>
      </c>
      <c r="D73" s="59" t="s">
        <v>431</v>
      </c>
      <c r="F73" s="58">
        <v>5</v>
      </c>
      <c r="G73" s="13" t="s">
        <v>45</v>
      </c>
      <c r="H73" s="59" t="s">
        <v>419</v>
      </c>
    </row>
    <row r="74" spans="2:8" ht="13.2" x14ac:dyDescent="0.25">
      <c r="B74" s="60">
        <v>6</v>
      </c>
      <c r="C74" s="61" t="s">
        <v>8</v>
      </c>
      <c r="D74" s="62" t="s">
        <v>515</v>
      </c>
      <c r="F74" s="60">
        <v>6</v>
      </c>
      <c r="G74" s="61" t="s">
        <v>134</v>
      </c>
      <c r="H74" s="62" t="s">
        <v>519</v>
      </c>
    </row>
  </sheetData>
  <mergeCells count="21">
    <mergeCell ref="B60:D60"/>
    <mergeCell ref="F60:H60"/>
    <mergeCell ref="B68:D68"/>
    <mergeCell ref="F68:H68"/>
    <mergeCell ref="B20:D20"/>
    <mergeCell ref="F20:H20"/>
    <mergeCell ref="B28:D28"/>
    <mergeCell ref="F28:H28"/>
    <mergeCell ref="B36:D36"/>
    <mergeCell ref="F36:H36"/>
    <mergeCell ref="F44:H44"/>
    <mergeCell ref="B13:D13"/>
    <mergeCell ref="F13:H13"/>
    <mergeCell ref="B44:D44"/>
    <mergeCell ref="B52:D52"/>
    <mergeCell ref="F52:H52"/>
    <mergeCell ref="B1:H1"/>
    <mergeCell ref="B3:H3"/>
    <mergeCell ref="B4:H4"/>
    <mergeCell ref="B6:D6"/>
    <mergeCell ref="F6:H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BD1000"/>
  <sheetViews>
    <sheetView workbookViewId="0"/>
  </sheetViews>
  <sheetFormatPr defaultColWidth="12.6640625" defaultRowHeight="15.75" customHeight="1" x14ac:dyDescent="0.25"/>
  <cols>
    <col min="1" max="1" width="5.109375" customWidth="1"/>
    <col min="4" max="5" width="5.109375" customWidth="1"/>
    <col min="6" max="6" width="22.6640625" customWidth="1"/>
    <col min="7" max="7" width="12.6640625" hidden="1"/>
    <col min="8" max="8" width="3.21875" customWidth="1"/>
    <col min="9" max="9" width="5.109375" customWidth="1"/>
    <col min="10" max="10" width="22.6640625" customWidth="1"/>
    <col min="11" max="11" width="12.6640625" hidden="1"/>
    <col min="12" max="12" width="3.21875" customWidth="1"/>
    <col min="13" max="13" width="5.109375" customWidth="1"/>
    <col min="14" max="14" width="22.6640625" customWidth="1"/>
    <col min="15" max="15" width="12.6640625" hidden="1"/>
    <col min="16" max="16" width="3.21875" customWidth="1"/>
    <col min="17" max="17" width="5.109375" customWidth="1"/>
    <col min="18" max="18" width="22.6640625" customWidth="1"/>
    <col min="19" max="19" width="12.6640625" hidden="1"/>
    <col min="20" max="20" width="3.21875" customWidth="1"/>
    <col min="21" max="21" width="5.109375" customWidth="1"/>
    <col min="22" max="22" width="22.6640625" customWidth="1"/>
    <col min="23" max="23" width="12.6640625" hidden="1"/>
    <col min="24" max="24" width="3.21875" customWidth="1"/>
    <col min="25" max="25" width="5.109375" customWidth="1"/>
    <col min="26" max="26" width="22.6640625" customWidth="1"/>
    <col min="27" max="27" width="12.6640625" hidden="1"/>
    <col min="28" max="28" width="3.21875" customWidth="1"/>
    <col min="29" max="29" width="5.109375" customWidth="1"/>
    <col min="30" max="30" width="22.6640625" customWidth="1"/>
    <col min="31" max="31" width="12.6640625" hidden="1"/>
    <col min="32" max="32" width="3.21875" customWidth="1"/>
    <col min="33" max="33" width="5.109375" customWidth="1"/>
    <col min="34" max="34" width="22.6640625" customWidth="1"/>
    <col min="35" max="35" width="3.21875" hidden="1" customWidth="1"/>
    <col min="36" max="36" width="3.21875" customWidth="1"/>
    <col min="37" max="37" width="5.109375" customWidth="1"/>
    <col min="38" max="38" width="22.6640625" customWidth="1"/>
    <col min="39" max="39" width="3.21875" hidden="1" customWidth="1"/>
    <col min="40" max="40" width="3.21875" customWidth="1"/>
    <col min="41" max="41" width="5.109375" customWidth="1"/>
    <col min="42" max="42" width="22.6640625" customWidth="1"/>
    <col min="43" max="43" width="3.21875" hidden="1" customWidth="1"/>
    <col min="44" max="44" width="3.21875" customWidth="1"/>
    <col min="45" max="45" width="5.109375" customWidth="1"/>
    <col min="46" max="46" width="22.6640625" customWidth="1"/>
    <col min="47" max="47" width="3.21875" hidden="1" customWidth="1"/>
    <col min="48" max="48" width="3.21875" customWidth="1"/>
    <col min="49" max="49" width="5.109375" customWidth="1"/>
    <col min="50" max="50" width="22.6640625" customWidth="1"/>
    <col min="51" max="51" width="3.21875" hidden="1" customWidth="1"/>
    <col min="52" max="52" width="3.21875" customWidth="1"/>
    <col min="53" max="53" width="5.109375" customWidth="1"/>
    <col min="54" max="54" width="22.6640625" customWidth="1"/>
    <col min="55" max="55" width="3.21875" hidden="1" customWidth="1"/>
    <col min="56" max="57" width="3.21875" customWidth="1"/>
  </cols>
  <sheetData>
    <row r="1" spans="1:56" ht="15.75" customHeight="1" x14ac:dyDescent="0.3">
      <c r="A1" s="133" t="s">
        <v>616</v>
      </c>
      <c r="B1" s="99"/>
      <c r="C1" s="99"/>
      <c r="D1" s="63"/>
      <c r="E1" s="133" t="s">
        <v>35</v>
      </c>
      <c r="F1" s="99"/>
      <c r="G1" s="64">
        <f ca="1">SUM(G2:G9)</f>
        <v>79.014999999999986</v>
      </c>
      <c r="H1" s="63"/>
      <c r="I1" s="133" t="s">
        <v>17</v>
      </c>
      <c r="J1" s="99"/>
      <c r="K1" s="64">
        <f ca="1">SUM(K2:K21)</f>
        <v>177.95999999999998</v>
      </c>
      <c r="L1" s="63"/>
      <c r="M1" s="133" t="s">
        <v>79</v>
      </c>
      <c r="N1" s="99"/>
      <c r="O1" s="64">
        <f ca="1">SUM(O2:O5)</f>
        <v>72.242500000000007</v>
      </c>
      <c r="P1" s="63"/>
      <c r="Q1" s="133" t="s">
        <v>20</v>
      </c>
      <c r="R1" s="99"/>
      <c r="S1" s="64">
        <f ca="1">SUM(S2:S9)</f>
        <v>114.51749999999998</v>
      </c>
      <c r="T1" s="63"/>
      <c r="U1" s="133" t="s">
        <v>134</v>
      </c>
      <c r="V1" s="99"/>
      <c r="W1" s="64">
        <f ca="1">SUM(W2:W7)</f>
        <v>120.55</v>
      </c>
      <c r="X1" s="63"/>
      <c r="Y1" s="133" t="s">
        <v>8</v>
      </c>
      <c r="Z1" s="99"/>
      <c r="AA1" s="64">
        <f ca="1">SUM(AA2:AA15)</f>
        <v>161.64000000000001</v>
      </c>
      <c r="AB1" s="63"/>
      <c r="AC1" s="133" t="s">
        <v>45</v>
      </c>
      <c r="AD1" s="99"/>
      <c r="AE1" s="64">
        <f ca="1">SUM(AE2:AE20)</f>
        <v>179.78750000000002</v>
      </c>
      <c r="AF1" s="63"/>
      <c r="AG1" s="133" t="s">
        <v>63</v>
      </c>
      <c r="AH1" s="99"/>
      <c r="AI1" s="64">
        <f ca="1">SUM(AI2:AI5)</f>
        <v>78.929999999999993</v>
      </c>
      <c r="AJ1" s="63"/>
      <c r="AK1" s="133" t="s">
        <v>73</v>
      </c>
      <c r="AL1" s="99"/>
      <c r="AM1" s="64">
        <f ca="1">SUM(AM2:AM6)</f>
        <v>81.569999999999993</v>
      </c>
      <c r="AN1" s="63"/>
      <c r="AO1" s="133" t="s">
        <v>48</v>
      </c>
      <c r="AP1" s="99"/>
      <c r="AQ1" s="64">
        <f ca="1">SUM(AQ2:AQ11)</f>
        <v>181.95999999999998</v>
      </c>
      <c r="AR1" s="63"/>
      <c r="AS1" s="133" t="s">
        <v>12</v>
      </c>
      <c r="AT1" s="99"/>
      <c r="AU1" s="64">
        <f ca="1">SUM(AU2:AU11)</f>
        <v>170.90249999999997</v>
      </c>
      <c r="AV1" s="63"/>
      <c r="AW1" s="133" t="s">
        <v>132</v>
      </c>
      <c r="AX1" s="99"/>
      <c r="AY1" s="64">
        <f ca="1">SUM(AY2:AY6)</f>
        <v>103.71</v>
      </c>
      <c r="AZ1" s="63"/>
      <c r="BA1" s="133" t="s">
        <v>595</v>
      </c>
      <c r="BB1" s="99"/>
      <c r="BC1" s="64">
        <f ca="1">SUM(BC2:BC5)</f>
        <v>37.209999999999994</v>
      </c>
      <c r="BD1" s="63"/>
    </row>
    <row r="2" spans="1:56" x14ac:dyDescent="0.25">
      <c r="A2" s="13">
        <f t="shared" ref="A2:A14" ca="1" si="0">RANK(C2,TEAM_SCORES,0)</f>
        <v>10</v>
      </c>
      <c r="B2" s="13" t="str">
        <f>IFERROR(VLOOKUP("INV",DATA_CLUBS,2,FALSE),INV)</f>
        <v>Invercargill</v>
      </c>
      <c r="C2" s="64">
        <f ca="1">G1</f>
        <v>79.014999999999986</v>
      </c>
      <c r="D2" s="63"/>
      <c r="E2" s="13" t="b">
        <v>0</v>
      </c>
      <c r="F2" s="13" t="s">
        <v>523</v>
      </c>
      <c r="G2" s="64" t="str">
        <f>IF(E2,IFERROR(VLOOKUP(F2,'Section Play'!V:W,2,FALSE),VLOOKUP(F2,'Section Play'!D:E,2,FALSE)),"")</f>
        <v/>
      </c>
      <c r="H2" s="63"/>
      <c r="I2" s="13" t="b">
        <v>1</v>
      </c>
      <c r="J2" s="13" t="s">
        <v>68</v>
      </c>
      <c r="K2" s="64">
        <f ca="1">IF(I2,IFERROR(VLOOKUP(J2,'Section Play'!V:W,2,FALSE),VLOOKUP(J2,'Section Play'!D:E,2,FALSE)),"")</f>
        <v>44.31</v>
      </c>
      <c r="L2" s="63"/>
      <c r="M2" s="13" t="b">
        <v>1</v>
      </c>
      <c r="N2" s="13" t="s">
        <v>129</v>
      </c>
      <c r="O2" s="64">
        <f ca="1">IF(M2,IFERROR(VLOOKUP(N2,'Section Play'!V:W,2,FALSE),VLOOKUP(N2,'Section Play'!D:E,2,FALSE)),"")</f>
        <v>34.11</v>
      </c>
      <c r="P2" s="63"/>
      <c r="Q2" s="13" t="b">
        <v>0</v>
      </c>
      <c r="R2" s="13" t="s">
        <v>508</v>
      </c>
      <c r="S2" s="64" t="str">
        <f>IF(Q2,IFERROR(VLOOKUP(R2,'Section Play'!V:W,2,FALSE),VLOOKUP(R2,'Section Play'!D:E,2,FALSE)),"")</f>
        <v/>
      </c>
      <c r="T2" s="63"/>
      <c r="U2" s="13" t="b">
        <v>1</v>
      </c>
      <c r="V2" s="13" t="s">
        <v>158</v>
      </c>
      <c r="W2" s="64">
        <f ca="1">IF(U2,IFERROR(VLOOKUP(V2,'Section Play'!V:W,2,FALSE),VLOOKUP(V2,'Section Play'!D:E,2,FALSE)),"")</f>
        <v>31.599999999999998</v>
      </c>
      <c r="X2" s="63"/>
      <c r="Y2" s="13" t="b">
        <v>0</v>
      </c>
      <c r="Z2" s="13" t="s">
        <v>123</v>
      </c>
      <c r="AA2" s="64" t="str">
        <f>IF(Y2,IFERROR(VLOOKUP(Z2,'Section Play'!V:W,2,FALSE),VLOOKUP(Z2,'Section Play'!D:E,2,FALSE)),"")</f>
        <v/>
      </c>
      <c r="AB2" s="63"/>
      <c r="AC2" s="13" t="b">
        <v>0</v>
      </c>
      <c r="AD2" s="13" t="s">
        <v>531</v>
      </c>
      <c r="AE2" s="64" t="str">
        <f>IF(AC2,IFERROR(VLOOKUP(AD2,'Section Play'!V:W,2,FALSE),VLOOKUP(AD2,'Section Play'!D:E,2,FALSE)),"")</f>
        <v/>
      </c>
      <c r="AF2" s="63"/>
      <c r="AG2" s="13" t="b">
        <v>1</v>
      </c>
      <c r="AH2" s="13" t="s">
        <v>229</v>
      </c>
      <c r="AI2" s="64">
        <f ca="1">IF(AG2,IFERROR(VLOOKUP(AH2,'Section Play'!V:W,2,FALSE),VLOOKUP(AH2,'Section Play'!D:E,2,FALSE)),"")</f>
        <v>17.509999999999998</v>
      </c>
      <c r="AJ2" s="63"/>
      <c r="AK2" s="13" t="b">
        <v>1</v>
      </c>
      <c r="AL2" s="13" t="s">
        <v>191</v>
      </c>
      <c r="AM2" s="64">
        <f ca="1">IF(AK2,IFERROR(VLOOKUP(AL2,'Section Play'!V:W,2,FALSE),VLOOKUP(AL2,'Section Play'!D:E,2,FALSE)),"")</f>
        <v>3.71</v>
      </c>
      <c r="AN2" s="63"/>
      <c r="AO2" s="13" t="b">
        <v>0</v>
      </c>
      <c r="AP2" s="13" t="s">
        <v>527</v>
      </c>
      <c r="AQ2" s="64" t="str">
        <f>IF(AO2,IFERROR(VLOOKUP(AP2,'Section Play'!V:W,2,FALSE),VLOOKUP(AP2,'Section Play'!D:E,2,FALSE)),"")</f>
        <v/>
      </c>
      <c r="AR2" s="63"/>
      <c r="AS2" s="13" t="b">
        <v>1</v>
      </c>
      <c r="AT2" s="13" t="s">
        <v>18</v>
      </c>
      <c r="AU2" s="64">
        <f ca="1">IF(AS2,IFERROR(VLOOKUP(AT2,'Section Play'!V:W,2,FALSE),VLOOKUP(AT2,'Section Play'!D:E,2,FALSE)),"")</f>
        <v>50.33</v>
      </c>
      <c r="AV2" s="63"/>
      <c r="AW2" s="13" t="b">
        <v>1</v>
      </c>
      <c r="AX2" s="13" t="s">
        <v>131</v>
      </c>
      <c r="AY2" s="64">
        <f ca="1">IF(AW2,IFERROR(VLOOKUP(AX2,'Section Play'!V:W,2,FALSE),VLOOKUP(AX2,'Section Play'!D:E,2,FALSE)),"")</f>
        <v>18.72</v>
      </c>
      <c r="AZ2" s="63"/>
      <c r="BA2" s="13" t="b">
        <v>1</v>
      </c>
      <c r="BB2" s="13" t="s">
        <v>140</v>
      </c>
      <c r="BC2" s="64">
        <f ca="1">IF(BA2,IFERROR(VLOOKUP(BB2,'Section Play'!V:W,2,FALSE),VLOOKUP(BB2,'Section Play'!D:E,2,FALSE)),"")</f>
        <v>19.04</v>
      </c>
      <c r="BD2" s="63"/>
    </row>
    <row r="3" spans="1:56" x14ac:dyDescent="0.25">
      <c r="A3" s="13">
        <f t="shared" ca="1" si="0"/>
        <v>3</v>
      </c>
      <c r="B3" s="13" t="str">
        <f>IFERROR(VLOOKUP("HOR",DATA_CLUBS,2,FALSE),HOR)</f>
        <v>Hornby</v>
      </c>
      <c r="C3" s="64">
        <f ca="1">K1</f>
        <v>177.95999999999998</v>
      </c>
      <c r="D3" s="63"/>
      <c r="E3" s="13" t="b">
        <v>1</v>
      </c>
      <c r="F3" s="13" t="s">
        <v>307</v>
      </c>
      <c r="G3" s="64">
        <f ca="1">IF(E3,IFERROR(VLOOKUP(F3,'Section Play'!V:W,2,FALSE),VLOOKUP(F3,'Section Play'!D:E,2,FALSE)),"")</f>
        <v>13.375</v>
      </c>
      <c r="H3" s="63"/>
      <c r="I3" s="13" t="b">
        <v>0</v>
      </c>
      <c r="J3" s="13" t="s">
        <v>484</v>
      </c>
      <c r="K3" s="64" t="str">
        <f>IF(I3,IFERROR(VLOOKUP(J3,'Section Play'!V:W,2,FALSE),VLOOKUP(J3,'Section Play'!D:E,2,FALSE)),"")</f>
        <v/>
      </c>
      <c r="L3" s="63"/>
      <c r="M3" s="13" t="b">
        <v>1</v>
      </c>
      <c r="N3" s="13" t="s">
        <v>78</v>
      </c>
      <c r="O3" s="64">
        <f ca="1">IF(M3,IFERROR(VLOOKUP(N3,'Section Play'!V:W,2,FALSE),VLOOKUP(N3,'Section Play'!D:E,2,FALSE)),"")</f>
        <v>27.512499999999999</v>
      </c>
      <c r="P3" s="63"/>
      <c r="Q3" s="13" t="b">
        <v>0</v>
      </c>
      <c r="R3" s="13" t="s">
        <v>526</v>
      </c>
      <c r="S3" s="64" t="str">
        <f>IF(Q3,IFERROR(VLOOKUP(R3,'Section Play'!V:W,2,FALSE),VLOOKUP(R3,'Section Play'!D:E,2,FALSE)),"")</f>
        <v/>
      </c>
      <c r="T3" s="63"/>
      <c r="U3" s="13" t="b">
        <v>1</v>
      </c>
      <c r="V3" s="13" t="s">
        <v>519</v>
      </c>
      <c r="W3" s="64">
        <f ca="1">IF(U3,IFERROR(VLOOKUP(V3,'Section Play'!V:W,2,FALSE),VLOOKUP(V3,'Section Play'!D:E,2,FALSE)),"")</f>
        <v>40.909999999999997</v>
      </c>
      <c r="X3" s="63"/>
      <c r="Y3" s="13" t="b">
        <v>0</v>
      </c>
      <c r="Z3" s="13" t="s">
        <v>95</v>
      </c>
      <c r="AA3" s="64" t="str">
        <f>IF(Y3,IFERROR(VLOOKUP(Z3,'Section Play'!V:W,2,FALSE),VLOOKUP(Z3,'Section Play'!D:E,2,FALSE)),"")</f>
        <v/>
      </c>
      <c r="AB3" s="63"/>
      <c r="AC3" s="13" t="b">
        <v>0</v>
      </c>
      <c r="AD3" s="13" t="s">
        <v>188</v>
      </c>
      <c r="AE3" s="64" t="str">
        <f>IF(AC3,IFERROR(VLOOKUP(AD3,'Section Play'!V:W,2,FALSE),VLOOKUP(AD3,'Section Play'!D:E,2,FALSE)),"")</f>
        <v/>
      </c>
      <c r="AF3" s="63"/>
      <c r="AG3" s="13" t="b">
        <v>1</v>
      </c>
      <c r="AH3" s="13" t="s">
        <v>62</v>
      </c>
      <c r="AI3" s="64">
        <f ca="1">IF(AG3,IFERROR(VLOOKUP(AH3,'Section Play'!V:W,2,FALSE),VLOOKUP(AH3,'Section Play'!D:E,2,FALSE)),"")</f>
        <v>39.909999999999997</v>
      </c>
      <c r="AJ3" s="63"/>
      <c r="AK3" s="13" t="b">
        <v>1</v>
      </c>
      <c r="AL3" s="13" t="s">
        <v>254</v>
      </c>
      <c r="AM3" s="64">
        <f ca="1">IF(AK3,IFERROR(VLOOKUP(AL3,'Section Play'!V:W,2,FALSE),VLOOKUP(AL3,'Section Play'!D:E,2,FALSE)),"")</f>
        <v>23.400000000000002</v>
      </c>
      <c r="AN3" s="63"/>
      <c r="AO3" s="13" t="b">
        <v>1</v>
      </c>
      <c r="AP3" s="13" t="s">
        <v>53</v>
      </c>
      <c r="AQ3" s="64">
        <f ca="1">IF(AO3,IFERROR(VLOOKUP(AP3,'Section Play'!V:W,2,FALSE),VLOOKUP(AP3,'Section Play'!D:E,2,FALSE)),"")</f>
        <v>50.120000000000005</v>
      </c>
      <c r="AR3" s="63"/>
      <c r="AS3" s="13" t="b">
        <v>1</v>
      </c>
      <c r="AT3" s="13" t="s">
        <v>14</v>
      </c>
      <c r="AU3" s="64">
        <f ca="1">IF(AS3,IFERROR(VLOOKUP(AT3,'Section Play'!V:W,2,FALSE),VLOOKUP(AT3,'Section Play'!D:E,2,FALSE)),"")</f>
        <v>50.150000000000006</v>
      </c>
      <c r="AV3" s="63"/>
      <c r="AW3" s="13" t="b">
        <v>1</v>
      </c>
      <c r="AX3" s="13" t="s">
        <v>532</v>
      </c>
      <c r="AY3" s="64">
        <f ca="1">IF(AW3,IFERROR(VLOOKUP(AX3,'Section Play'!V:W,2,FALSE),VLOOKUP(AX3,'Section Play'!D:E,2,FALSE)),"")</f>
        <v>31.93</v>
      </c>
      <c r="AZ3" s="63"/>
      <c r="BA3" s="13" t="b">
        <v>1</v>
      </c>
      <c r="BB3" s="13" t="s">
        <v>302</v>
      </c>
      <c r="BC3" s="64">
        <f ca="1">IF(BA3,IFERROR(VLOOKUP(BB3,'Section Play'!V:W,2,FALSE),VLOOKUP(BB3,'Section Play'!D:E,2,FALSE)),"")</f>
        <v>6.15</v>
      </c>
      <c r="BD3" s="63"/>
    </row>
    <row r="4" spans="1:56" x14ac:dyDescent="0.25">
      <c r="A4" s="13">
        <f t="shared" ca="1" si="0"/>
        <v>12</v>
      </c>
      <c r="B4" s="13" t="str">
        <f>IFERROR(VLOOKUP("WOL",DATA_CLUBS,2,FALSE),WOL)</f>
        <v>Woolston</v>
      </c>
      <c r="C4" s="64">
        <f ca="1">O1</f>
        <v>72.242500000000007</v>
      </c>
      <c r="D4" s="63"/>
      <c r="E4" s="13" t="b">
        <v>1</v>
      </c>
      <c r="F4" s="13" t="s">
        <v>525</v>
      </c>
      <c r="G4" s="64">
        <f ca="1">IF(E4,IFERROR(VLOOKUP(F4,'Section Play'!V:W,2,FALSE),VLOOKUP(F4,'Section Play'!D:E,2,FALSE)),"")</f>
        <v>14.41</v>
      </c>
      <c r="H4" s="63"/>
      <c r="I4" s="13" t="b">
        <v>0</v>
      </c>
      <c r="J4" s="13" t="s">
        <v>166</v>
      </c>
      <c r="K4" s="64" t="str">
        <f>IF(I4,IFERROR(VLOOKUP(J4,'Section Play'!V:W,2,FALSE),VLOOKUP(J4,'Section Play'!D:E,2,FALSE)),"")</f>
        <v/>
      </c>
      <c r="L4" s="63"/>
      <c r="M4" s="13" t="b">
        <v>1</v>
      </c>
      <c r="N4" s="13" t="s">
        <v>349</v>
      </c>
      <c r="O4" s="64">
        <f ca="1">IF(M4,IFERROR(VLOOKUP(N4,'Section Play'!V:W,2,FALSE),VLOOKUP(N4,'Section Play'!D:E,2,FALSE)),"")</f>
        <v>10.620000000000001</v>
      </c>
      <c r="P4" s="63"/>
      <c r="Q4" s="13" t="b">
        <v>1</v>
      </c>
      <c r="R4" s="13" t="s">
        <v>249</v>
      </c>
      <c r="S4" s="64">
        <f ca="1">IF(Q4,IFERROR(VLOOKUP(R4,'Section Play'!V:W,2,FALSE),VLOOKUP(R4,'Section Play'!D:E,2,FALSE)),"")</f>
        <v>17.509999999999998</v>
      </c>
      <c r="T4" s="63"/>
      <c r="U4" s="13" t="b">
        <v>1</v>
      </c>
      <c r="V4" s="13" t="s">
        <v>133</v>
      </c>
      <c r="W4" s="64">
        <f ca="1">IF(U4,IFERROR(VLOOKUP(V4,'Section Play'!V:W,2,FALSE),VLOOKUP(V4,'Section Play'!D:E,2,FALSE)),"")</f>
        <v>21.119999999999997</v>
      </c>
      <c r="X4" s="63"/>
      <c r="Y4" s="13" t="b">
        <v>0</v>
      </c>
      <c r="Z4" s="13" t="s">
        <v>10</v>
      </c>
      <c r="AA4" s="64" t="str">
        <f>IF(Y4,IFERROR(VLOOKUP(Z4,'Section Play'!V:W,2,FALSE),VLOOKUP(Z4,'Section Play'!D:E,2,FALSE)),"")</f>
        <v/>
      </c>
      <c r="AB4" s="63"/>
      <c r="AC4" s="13" t="b">
        <v>0</v>
      </c>
      <c r="AD4" s="13" t="s">
        <v>248</v>
      </c>
      <c r="AE4" s="64" t="str">
        <f>IF(AC4,IFERROR(VLOOKUP(AD4,'Section Play'!V:W,2,FALSE),VLOOKUP(AD4,'Section Play'!D:E,2,FALSE)),"")</f>
        <v/>
      </c>
      <c r="AF4" s="63"/>
      <c r="AG4" s="13" t="b">
        <v>1</v>
      </c>
      <c r="AH4" s="13" t="s">
        <v>198</v>
      </c>
      <c r="AI4" s="64">
        <f ca="1">IF(AG4,IFERROR(VLOOKUP(AH4,'Section Play'!V:W,2,FALSE),VLOOKUP(AH4,'Section Play'!D:E,2,FALSE)),"")</f>
        <v>21.509999999999998</v>
      </c>
      <c r="AJ4" s="63"/>
      <c r="AK4" s="13" t="b">
        <v>1</v>
      </c>
      <c r="AL4" s="13" t="s">
        <v>151</v>
      </c>
      <c r="AM4" s="64">
        <f ca="1">IF(AK4,IFERROR(VLOOKUP(AL4,'Section Play'!V:W,2,FALSE),VLOOKUP(AL4,'Section Play'!D:E,2,FALSE)),"")</f>
        <v>33.14</v>
      </c>
      <c r="AN4" s="63"/>
      <c r="AO4" s="13" t="b">
        <v>1</v>
      </c>
      <c r="AP4" s="13" t="s">
        <v>64</v>
      </c>
      <c r="AQ4" s="64">
        <f ca="1">IF(AO4,IFERROR(VLOOKUP(AP4,'Section Play'!V:W,2,FALSE),VLOOKUP(AP4,'Section Play'!D:E,2,FALSE)),"")</f>
        <v>50.01</v>
      </c>
      <c r="AR4" s="63"/>
      <c r="AS4" s="13" t="b">
        <v>1</v>
      </c>
      <c r="AT4" s="13" t="s">
        <v>11</v>
      </c>
      <c r="AU4" s="64">
        <f ca="1">IF(AS4,IFERROR(VLOOKUP(AT4,'Section Play'!V:W,2,FALSE),VLOOKUP(AT4,'Section Play'!D:E,2,FALSE)),"")</f>
        <v>50.412499999999994</v>
      </c>
      <c r="AV4" s="63"/>
      <c r="AW4" s="13" t="b">
        <v>1</v>
      </c>
      <c r="AX4" s="13" t="s">
        <v>533</v>
      </c>
      <c r="AY4" s="64">
        <f ca="1">IF(AW4,IFERROR(VLOOKUP(AX4,'Section Play'!V:W,2,FALSE),VLOOKUP(AX4,'Section Play'!D:E,2,FALSE)),"")</f>
        <v>32.92</v>
      </c>
      <c r="AZ4" s="63"/>
      <c r="BA4" s="13" t="b">
        <v>1</v>
      </c>
      <c r="BB4" s="13" t="s">
        <v>157</v>
      </c>
      <c r="BC4" s="64">
        <f ca="1">IF(BA4,IFERROR(VLOOKUP(BB4,'Section Play'!V:W,2,FALSE),VLOOKUP(BB4,'Section Play'!D:E,2,FALSE)),"")</f>
        <v>12.02</v>
      </c>
      <c r="BD4" s="63"/>
    </row>
    <row r="5" spans="1:56" x14ac:dyDescent="0.25">
      <c r="A5" s="13">
        <f t="shared" ca="1" si="0"/>
        <v>7</v>
      </c>
      <c r="B5" s="13" t="str">
        <f>IFERROR(VLOOKUP("KAI",DATA_CLUBS,2,FALSE),KAI)</f>
        <v>Kaiapoi</v>
      </c>
      <c r="C5" s="64">
        <f ca="1">S1</f>
        <v>114.51749999999998</v>
      </c>
      <c r="D5" s="63"/>
      <c r="E5" s="13" t="b">
        <v>0</v>
      </c>
      <c r="F5" s="13" t="s">
        <v>524</v>
      </c>
      <c r="G5" s="64" t="str">
        <f>IF(E5,IFERROR(VLOOKUP(F5,'Section Play'!V:W,2,FALSE),VLOOKUP(F5,'Section Play'!D:E,2,FALSE)),"")</f>
        <v/>
      </c>
      <c r="H5" s="63"/>
      <c r="I5" s="13" t="b">
        <v>0</v>
      </c>
      <c r="J5" s="13" t="s">
        <v>371</v>
      </c>
      <c r="K5" s="64" t="str">
        <f>IF(I5,IFERROR(VLOOKUP(J5,'Section Play'!V:W,2,FALSE),VLOOKUP(J5,'Section Play'!D:E,2,FALSE)),"")</f>
        <v/>
      </c>
      <c r="L5" s="63"/>
      <c r="P5" s="63"/>
      <c r="Q5" s="13" t="b">
        <v>1</v>
      </c>
      <c r="R5" s="13" t="s">
        <v>19</v>
      </c>
      <c r="S5" s="64">
        <f ca="1">IF(Q5,IFERROR(VLOOKUP(R5,'Section Play'!V:W,2,FALSE),VLOOKUP(R5,'Section Play'!D:E,2,FALSE)),"")</f>
        <v>40.019999999999996</v>
      </c>
      <c r="T5" s="63"/>
      <c r="U5" s="13" t="b">
        <v>1</v>
      </c>
      <c r="V5" s="13" t="s">
        <v>520</v>
      </c>
      <c r="W5" s="64">
        <f ca="1">IF(U5,IFERROR(VLOOKUP(V5,'Section Play'!V:W,2,FALSE),VLOOKUP(V5,'Section Play'!D:E,2,FALSE)),"")</f>
        <v>26.919999999999998</v>
      </c>
      <c r="X5" s="63"/>
      <c r="Y5" s="13" t="b">
        <v>0</v>
      </c>
      <c r="Z5" s="13" t="s">
        <v>100</v>
      </c>
      <c r="AA5" s="64" t="str">
        <f>IF(Y5,IFERROR(VLOOKUP(Z5,'Section Play'!V:W,2,FALSE),VLOOKUP(Z5,'Section Play'!D:E,2,FALSE)),"")</f>
        <v/>
      </c>
      <c r="AB5" s="63"/>
      <c r="AC5" s="13" t="b">
        <v>0</v>
      </c>
      <c r="AD5" s="13" t="s">
        <v>419</v>
      </c>
      <c r="AE5" s="64" t="str">
        <f>IF(AC5,IFERROR(VLOOKUP(AD5,'Section Play'!V:W,2,FALSE),VLOOKUP(AD5,'Section Play'!D:E,2,FALSE)),"")</f>
        <v/>
      </c>
      <c r="AF5" s="63"/>
      <c r="AJ5" s="63"/>
      <c r="AK5" s="13" t="b">
        <v>1</v>
      </c>
      <c r="AL5" s="13" t="s">
        <v>72</v>
      </c>
      <c r="AM5" s="64">
        <f ca="1">IF(AK5,IFERROR(VLOOKUP(AL5,'Section Play'!V:W,2,FALSE),VLOOKUP(AL5,'Section Play'!D:E,2,FALSE)),"")</f>
        <v>21.32</v>
      </c>
      <c r="AN5" s="63"/>
      <c r="AO5" s="13" t="b">
        <v>0</v>
      </c>
      <c r="AP5" s="13" t="s">
        <v>360</v>
      </c>
      <c r="AQ5" s="64" t="str">
        <f>IF(AO5,IFERROR(VLOOKUP(AP5,'Section Play'!V:W,2,FALSE),VLOOKUP(AP5,'Section Play'!D:E,2,FALSE)),"")</f>
        <v/>
      </c>
      <c r="AR5" s="63"/>
      <c r="AS5" s="13" t="b">
        <v>1</v>
      </c>
      <c r="AT5" s="13" t="s">
        <v>114</v>
      </c>
      <c r="AU5" s="64">
        <f ca="1">IF(AS5,IFERROR(VLOOKUP(AT5,'Section Play'!V:W,2,FALSE),VLOOKUP(AT5,'Section Play'!D:E,2,FALSE)),"")</f>
        <v>20.009999999999998</v>
      </c>
      <c r="AV5" s="63"/>
      <c r="AW5" s="13" t="b">
        <v>1</v>
      </c>
      <c r="AX5" s="13" t="s">
        <v>204</v>
      </c>
      <c r="AY5" s="64">
        <f ca="1">IF(AW5,IFERROR(VLOOKUP(AX5,'Section Play'!V:W,2,FALSE),VLOOKUP(AX5,'Section Play'!D:E,2,FALSE)),"")</f>
        <v>20.14</v>
      </c>
      <c r="AZ5" s="63"/>
      <c r="BD5" s="63"/>
    </row>
    <row r="6" spans="1:56" x14ac:dyDescent="0.25">
      <c r="A6" s="13">
        <f t="shared" ca="1" si="0"/>
        <v>6</v>
      </c>
      <c r="B6" s="13" t="str">
        <f>IFERROR(VLOOKUP("HOK",DATA_CLUBS,2,FALSE),HOK)</f>
        <v>Hokitika</v>
      </c>
      <c r="C6" s="64">
        <f ca="1">W1</f>
        <v>120.55</v>
      </c>
      <c r="D6" s="63"/>
      <c r="E6" s="13" t="b">
        <v>1</v>
      </c>
      <c r="F6" s="13" t="s">
        <v>327</v>
      </c>
      <c r="G6" s="64">
        <f ca="1">IF(E6,IFERROR(VLOOKUP(F6,'Section Play'!V:W,2,FALSE),VLOOKUP(F6,'Section Play'!D:E,2,FALSE)),"")</f>
        <v>18.72</v>
      </c>
      <c r="H6" s="63"/>
      <c r="I6" s="13" t="b">
        <v>0</v>
      </c>
      <c r="J6" s="13" t="s">
        <v>50</v>
      </c>
      <c r="K6" s="64" t="str">
        <f>IF(I6,IFERROR(VLOOKUP(J6,'Section Play'!V:W,2,FALSE),VLOOKUP(J6,'Section Play'!D:E,2,FALSE)),"")</f>
        <v/>
      </c>
      <c r="L6" s="63"/>
      <c r="P6" s="63"/>
      <c r="Q6" s="13" t="b">
        <v>1</v>
      </c>
      <c r="R6" s="13" t="s">
        <v>124</v>
      </c>
      <c r="S6" s="64">
        <f ca="1">IF(Q6,IFERROR(VLOOKUP(R6,'Section Play'!V:W,2,FALSE),VLOOKUP(R6,'Section Play'!D:E,2,FALSE)),"")</f>
        <v>14.887499999999999</v>
      </c>
      <c r="T6" s="63"/>
      <c r="U6" s="13" t="b">
        <v>0</v>
      </c>
      <c r="V6" s="13" t="s">
        <v>521</v>
      </c>
      <c r="W6" s="64" t="str">
        <f>IF(U6,IFERROR(VLOOKUP(V6,'Section Play'!V:W,2,FALSE),VLOOKUP(V6,'Section Play'!D:E,2,FALSE)),"")</f>
        <v/>
      </c>
      <c r="X6" s="63"/>
      <c r="Y6" s="13" t="b">
        <v>1</v>
      </c>
      <c r="Z6" s="13" t="s">
        <v>517</v>
      </c>
      <c r="AA6" s="64">
        <f ca="1">IF(Y6,IFERROR(VLOOKUP(Z6,'Section Play'!V:W,2,FALSE),VLOOKUP(Z6,'Section Play'!D:E,2,FALSE)),"")</f>
        <v>19.93</v>
      </c>
      <c r="AB6" s="63"/>
      <c r="AC6" s="13" t="b">
        <v>0</v>
      </c>
      <c r="AD6" s="13" t="s">
        <v>197</v>
      </c>
      <c r="AE6" s="64" t="str">
        <f>IF(AC6,IFERROR(VLOOKUP(AD6,'Section Play'!V:W,2,FALSE),VLOOKUP(AD6,'Section Play'!D:E,2,FALSE)),"")</f>
        <v/>
      </c>
      <c r="AF6" s="63"/>
      <c r="AJ6" s="63"/>
      <c r="AN6" s="63"/>
      <c r="AO6" s="13" t="b">
        <v>1</v>
      </c>
      <c r="AP6" s="13" t="s">
        <v>77</v>
      </c>
      <c r="AQ6" s="64">
        <f ca="1">IF(AO6,IFERROR(VLOOKUP(AP6,'Section Play'!V:W,2,FALSE),VLOOKUP(AP6,'Section Play'!D:E,2,FALSE)),"")</f>
        <v>41.12</v>
      </c>
      <c r="AR6" s="63"/>
      <c r="AS6" s="13" t="b">
        <v>0</v>
      </c>
      <c r="AT6" s="13" t="s">
        <v>298</v>
      </c>
      <c r="AU6" s="64" t="str">
        <f>IF(AS6,IFERROR(VLOOKUP(AT6,'Section Play'!V:W,2,FALSE),VLOOKUP(AT6,'Section Play'!D:E,2,FALSE)),"")</f>
        <v/>
      </c>
      <c r="AV6" s="63"/>
      <c r="AZ6" s="63"/>
      <c r="BD6" s="63"/>
    </row>
    <row r="7" spans="1:56" x14ac:dyDescent="0.25">
      <c r="A7" s="13">
        <f t="shared" ca="1" si="0"/>
        <v>5</v>
      </c>
      <c r="B7" s="13" t="str">
        <f>IFERROR(VLOOKUP("CAS",DATA_CLUBS,2,FALSE),CAS)</f>
        <v>Cashmere</v>
      </c>
      <c r="C7" s="64">
        <f ca="1">AA1</f>
        <v>161.64000000000001</v>
      </c>
      <c r="D7" s="63"/>
      <c r="E7" s="13" t="b">
        <v>0</v>
      </c>
      <c r="F7" s="13" t="s">
        <v>431</v>
      </c>
      <c r="G7" s="64" t="str">
        <f>IF(E7,IFERROR(VLOOKUP(F7,'Section Play'!V:W,2,FALSE),VLOOKUP(F7,'Section Play'!D:E,2,FALSE)),"")</f>
        <v/>
      </c>
      <c r="H7" s="63"/>
      <c r="I7" s="13" t="b">
        <v>0</v>
      </c>
      <c r="J7" s="13" t="s">
        <v>308</v>
      </c>
      <c r="K7" s="64" t="str">
        <f>IF(I7,IFERROR(VLOOKUP(J7,'Section Play'!V:W,2,FALSE),VLOOKUP(J7,'Section Play'!D:E,2,FALSE)),"")</f>
        <v/>
      </c>
      <c r="L7" s="63"/>
      <c r="P7" s="63"/>
      <c r="Q7" s="13" t="b">
        <v>0</v>
      </c>
      <c r="R7" s="13" t="s">
        <v>154</v>
      </c>
      <c r="S7" s="64" t="str">
        <f>IF(Q7,IFERROR(VLOOKUP(R7,'Section Play'!V:W,2,FALSE),VLOOKUP(R7,'Section Play'!D:E,2,FALSE)),"")</f>
        <v/>
      </c>
      <c r="T7" s="63"/>
      <c r="X7" s="63"/>
      <c r="Y7" s="13" t="b">
        <v>0</v>
      </c>
      <c r="Z7" s="13" t="s">
        <v>515</v>
      </c>
      <c r="AA7" s="64" t="str">
        <f>IF(Y7,IFERROR(VLOOKUP(Z7,'Section Play'!V:W,2,FALSE),VLOOKUP(Z7,'Section Play'!D:E,2,FALSE)),"")</f>
        <v/>
      </c>
      <c r="AB7" s="63"/>
      <c r="AC7" s="13" t="b">
        <v>1</v>
      </c>
      <c r="AD7" s="13" t="s">
        <v>529</v>
      </c>
      <c r="AE7" s="64">
        <f ca="1">IF(AC7,IFERROR(VLOOKUP(AD7,'Section Play'!V:W,2,FALSE),VLOOKUP(AD7,'Section Play'!D:E,2,FALSE)),"")</f>
        <v>37.887500000000003</v>
      </c>
      <c r="AF7" s="63"/>
      <c r="AJ7" s="63"/>
      <c r="AN7" s="63"/>
      <c r="AO7" s="13" t="b">
        <v>0</v>
      </c>
      <c r="AP7" s="13" t="s">
        <v>528</v>
      </c>
      <c r="AQ7" s="64" t="str">
        <f>IF(AO7,IFERROR(VLOOKUP(AP7,'Section Play'!V:W,2,FALSE),VLOOKUP(AP7,'Section Play'!D:E,2,FALSE)),"")</f>
        <v/>
      </c>
      <c r="AR7" s="63"/>
      <c r="AS7" s="13" t="b">
        <v>0</v>
      </c>
      <c r="AT7" s="13" t="s">
        <v>518</v>
      </c>
      <c r="AU7" s="64" t="str">
        <f>IF(AS7,IFERROR(VLOOKUP(AT7,'Section Play'!V:W,2,FALSE),VLOOKUP(AT7,'Section Play'!D:E,2,FALSE)),"")</f>
        <v/>
      </c>
      <c r="AV7" s="63"/>
      <c r="AZ7" s="63"/>
      <c r="BD7" s="63"/>
    </row>
    <row r="8" spans="1:56" x14ac:dyDescent="0.25">
      <c r="A8" s="13">
        <f t="shared" ca="1" si="0"/>
        <v>2</v>
      </c>
      <c r="B8" s="13" t="str">
        <f>IFERROR(VLOOKUP("RCH",DATA_CLUBS,2,FALSE),RCH)</f>
        <v>Richmond</v>
      </c>
      <c r="C8" s="64">
        <f ca="1">AE1</f>
        <v>179.78750000000002</v>
      </c>
      <c r="D8" s="63"/>
      <c r="E8" s="13" t="b">
        <v>1</v>
      </c>
      <c r="F8" s="13" t="s">
        <v>125</v>
      </c>
      <c r="G8" s="64">
        <f ca="1">IF(E8,IFERROR(VLOOKUP(F8,'Section Play'!V:W,2,FALSE),VLOOKUP(F8,'Section Play'!D:E,2,FALSE)),"")</f>
        <v>32.51</v>
      </c>
      <c r="H8" s="63"/>
      <c r="I8" s="13" t="b">
        <v>0</v>
      </c>
      <c r="J8" s="13" t="s">
        <v>56</v>
      </c>
      <c r="K8" s="64" t="str">
        <f>IF(I8,IFERROR(VLOOKUP(J8,'Section Play'!V:W,2,FALSE),VLOOKUP(J8,'Section Play'!D:E,2,FALSE)),"")</f>
        <v/>
      </c>
      <c r="L8" s="63"/>
      <c r="P8" s="63"/>
      <c r="Q8" s="13" t="b">
        <v>1</v>
      </c>
      <c r="R8" s="13" t="s">
        <v>57</v>
      </c>
      <c r="S8" s="64">
        <f ca="1">IF(Q8,IFERROR(VLOOKUP(R8,'Section Play'!V:W,2,FALSE),VLOOKUP(R8,'Section Play'!D:E,2,FALSE)),"")</f>
        <v>42.099999999999994</v>
      </c>
      <c r="T8" s="63"/>
      <c r="X8" s="63"/>
      <c r="Y8" s="13" t="b">
        <v>1</v>
      </c>
      <c r="Z8" s="13" t="s">
        <v>7</v>
      </c>
      <c r="AA8" s="64">
        <f ca="1">IF(Y8,IFERROR(VLOOKUP(Z8,'Section Play'!V:W,2,FALSE),VLOOKUP(Z8,'Section Play'!D:E,2,FALSE)),"")</f>
        <v>50.150000000000006</v>
      </c>
      <c r="AB8" s="63"/>
      <c r="AC8" s="13" t="b">
        <v>0</v>
      </c>
      <c r="AD8" s="13" t="s">
        <v>173</v>
      </c>
      <c r="AE8" s="64" t="str">
        <f>IF(AC8,IFERROR(VLOOKUP(AD8,'Section Play'!V:W,2,FALSE),VLOOKUP(AD8,'Section Play'!D:E,2,FALSE)),"")</f>
        <v/>
      </c>
      <c r="AF8" s="63"/>
      <c r="AJ8" s="63"/>
      <c r="AN8" s="63"/>
      <c r="AO8" s="13" t="b">
        <v>1</v>
      </c>
      <c r="AP8" s="13" t="s">
        <v>130</v>
      </c>
      <c r="AQ8" s="64">
        <f ca="1">IF(AO8,IFERROR(VLOOKUP(AP8,'Section Play'!V:W,2,FALSE),VLOOKUP(AP8,'Section Play'!D:E,2,FALSE)),"")</f>
        <v>40.709999999999994</v>
      </c>
      <c r="AR8" s="63"/>
      <c r="AS8" s="13" t="b">
        <v>0</v>
      </c>
      <c r="AT8" s="13" t="s">
        <v>280</v>
      </c>
      <c r="AU8" s="64" t="str">
        <f>IF(AS8,IFERROR(VLOOKUP(AT8,'Section Play'!V:W,2,FALSE),VLOOKUP(AT8,'Section Play'!D:E,2,FALSE)),"")</f>
        <v/>
      </c>
      <c r="AV8" s="63"/>
      <c r="AZ8" s="63"/>
      <c r="BD8" s="63"/>
    </row>
    <row r="9" spans="1:56" x14ac:dyDescent="0.25">
      <c r="A9" s="13">
        <f t="shared" ca="1" si="0"/>
        <v>11</v>
      </c>
      <c r="B9" s="13" t="str">
        <f>IFERROR(VLOOKUP("ALEX",DATA_CLUBS,2,FALSE),ALEX)</f>
        <v>Alexandra</v>
      </c>
      <c r="C9" s="64">
        <f ca="1">AI1</f>
        <v>78.929999999999993</v>
      </c>
      <c r="D9" s="63"/>
      <c r="H9" s="63"/>
      <c r="I9" s="13" t="b">
        <v>0</v>
      </c>
      <c r="J9" s="13" t="s">
        <v>98</v>
      </c>
      <c r="K9" s="64" t="str">
        <f>IF(I9,IFERROR(VLOOKUP(J9,'Section Play'!V:W,2,FALSE),VLOOKUP(J9,'Section Play'!D:E,2,FALSE)),"")</f>
        <v/>
      </c>
      <c r="L9" s="63"/>
      <c r="P9" s="63"/>
      <c r="T9" s="63"/>
      <c r="X9" s="63"/>
      <c r="Y9" s="13" t="b">
        <v>1</v>
      </c>
      <c r="Z9" s="13" t="s">
        <v>49</v>
      </c>
      <c r="AA9" s="64">
        <f ca="1">IF(Y9,IFERROR(VLOOKUP(Z9,'Section Play'!V:W,2,FALSE),VLOOKUP(Z9,'Section Play'!D:E,2,FALSE)),"")</f>
        <v>41.12</v>
      </c>
      <c r="AB9" s="63"/>
      <c r="AC9" s="13" t="b">
        <v>0</v>
      </c>
      <c r="AD9" s="13" t="s">
        <v>193</v>
      </c>
      <c r="AE9" s="64" t="str">
        <f>IF(AC9,IFERROR(VLOOKUP(AD9,'Section Play'!V:W,2,FALSE),VLOOKUP(AD9,'Section Play'!D:E,2,FALSE)),"")</f>
        <v/>
      </c>
      <c r="AF9" s="63"/>
      <c r="AJ9" s="63"/>
      <c r="AN9" s="63"/>
      <c r="AO9" s="13" t="b">
        <v>0</v>
      </c>
      <c r="AP9" s="13" t="s">
        <v>70</v>
      </c>
      <c r="AQ9" s="64" t="str">
        <f>IF(AO9,IFERROR(VLOOKUP(AP9,'Section Play'!V:W,2,FALSE),VLOOKUP(AP9,'Section Play'!D:E,2,FALSE)),"")</f>
        <v/>
      </c>
      <c r="AR9" s="63"/>
      <c r="AS9" s="13" t="b">
        <v>0</v>
      </c>
      <c r="AT9" s="13" t="s">
        <v>395</v>
      </c>
      <c r="AU9" s="64" t="str">
        <f>IF(AS9,IFERROR(VLOOKUP(AT9,'Section Play'!V:W,2,FALSE),VLOOKUP(AT9,'Section Play'!D:E,2,FALSE)),"")</f>
        <v/>
      </c>
      <c r="AV9" s="63"/>
      <c r="AZ9" s="63"/>
      <c r="BD9" s="63"/>
    </row>
    <row r="10" spans="1:56" x14ac:dyDescent="0.25">
      <c r="A10" s="13">
        <f t="shared" ca="1" si="0"/>
        <v>9</v>
      </c>
      <c r="B10" s="13" t="str">
        <f>IFERROR(VLOOKUP("BRI",DATA_CLUBS,2,FALSE),BRI)</f>
        <v>New Brighton Dunedin</v>
      </c>
      <c r="C10" s="64">
        <f ca="1">AM1</f>
        <v>81.569999999999993</v>
      </c>
      <c r="D10" s="63"/>
      <c r="H10" s="63"/>
      <c r="I10" s="13" t="b">
        <v>0</v>
      </c>
      <c r="J10" s="13" t="s">
        <v>16</v>
      </c>
      <c r="K10" s="64" t="str">
        <f>IF(I10,IFERROR(VLOOKUP(J10,'Section Play'!V:W,2,FALSE),VLOOKUP(J10,'Section Play'!D:E,2,FALSE)),"")</f>
        <v/>
      </c>
      <c r="L10" s="63"/>
      <c r="P10" s="63"/>
      <c r="T10" s="63"/>
      <c r="X10" s="63"/>
      <c r="Y10" s="13" t="b">
        <v>0</v>
      </c>
      <c r="Z10" s="13" t="s">
        <v>402</v>
      </c>
      <c r="AA10" s="64" t="str">
        <f>IF(Y10,IFERROR(VLOOKUP(Z10,'Section Play'!V:W,2,FALSE),VLOOKUP(Z10,'Section Play'!D:E,2,FALSE)),"")</f>
        <v/>
      </c>
      <c r="AB10" s="63"/>
      <c r="AC10" s="13" t="b">
        <v>0</v>
      </c>
      <c r="AD10" s="13" t="s">
        <v>189</v>
      </c>
      <c r="AE10" s="64" t="str">
        <f>IF(AC10,IFERROR(VLOOKUP(AD10,'Section Play'!V:W,2,FALSE),VLOOKUP(AD10,'Section Play'!D:E,2,FALSE)),"")</f>
        <v/>
      </c>
      <c r="AF10" s="63"/>
      <c r="AJ10" s="63"/>
      <c r="AN10" s="63"/>
      <c r="AO10" s="13" t="b">
        <v>0</v>
      </c>
      <c r="AP10" s="13" t="s">
        <v>363</v>
      </c>
      <c r="AQ10" s="64" t="str">
        <f>IF(AO10,IFERROR(VLOOKUP(AP10,'Section Play'!V:W,2,FALSE),VLOOKUP(AP10,'Section Play'!D:E,2,FALSE)),"")</f>
        <v/>
      </c>
      <c r="AR10" s="63"/>
      <c r="AS10" s="13" t="b">
        <v>0</v>
      </c>
      <c r="AT10" s="13" t="s">
        <v>219</v>
      </c>
      <c r="AU10" s="64" t="str">
        <f>IF(AS10,IFERROR(VLOOKUP(AT10,'Section Play'!V:W,2,FALSE),VLOOKUP(AT10,'Section Play'!D:E,2,FALSE)),"")</f>
        <v/>
      </c>
      <c r="AV10" s="63"/>
      <c r="AZ10" s="63"/>
      <c r="BD10" s="63"/>
    </row>
    <row r="11" spans="1:56" x14ac:dyDescent="0.25">
      <c r="A11" s="13">
        <f t="shared" ca="1" si="0"/>
        <v>1</v>
      </c>
      <c r="B11" s="13" t="str">
        <f>IFERROR(VLOOKUP("PAP",DATA_CLUBS,2,FALSE),PAP)</f>
        <v>Papanui</v>
      </c>
      <c r="C11" s="64">
        <f ca="1">AQ1</f>
        <v>181.95999999999998</v>
      </c>
      <c r="D11" s="63"/>
      <c r="H11" s="63"/>
      <c r="I11" s="13" t="b">
        <v>1</v>
      </c>
      <c r="J11" s="13" t="s">
        <v>37</v>
      </c>
      <c r="K11" s="64">
        <f ca="1">IF(I11,IFERROR(VLOOKUP(J11,'Section Play'!V:W,2,FALSE),VLOOKUP(J11,'Section Play'!D:E,2,FALSE)),"")</f>
        <v>42.41</v>
      </c>
      <c r="L11" s="63"/>
      <c r="P11" s="63"/>
      <c r="T11" s="63"/>
      <c r="X11" s="63"/>
      <c r="Y11" s="13" t="b">
        <v>0</v>
      </c>
      <c r="Z11" s="13" t="s">
        <v>516</v>
      </c>
      <c r="AA11" s="64" t="str">
        <f>IF(Y11,IFERROR(VLOOKUP(Z11,'Section Play'!V:W,2,FALSE),VLOOKUP(Z11,'Section Play'!D:E,2,FALSE)),"")</f>
        <v/>
      </c>
      <c r="AB11" s="63"/>
      <c r="AC11" s="13" t="b">
        <v>0</v>
      </c>
      <c r="AD11" s="13" t="s">
        <v>604</v>
      </c>
      <c r="AE11" s="64" t="str">
        <f>IF(AC11,IFERROR(VLOOKUP(AD11,'Section Play'!V:W,2,FALSE),VLOOKUP(AD11,'Section Play'!D:E,2,FALSE)),"")</f>
        <v/>
      </c>
      <c r="AF11" s="63"/>
      <c r="AJ11" s="63"/>
      <c r="AN11" s="63"/>
      <c r="AR11" s="63"/>
      <c r="AV11" s="63"/>
      <c r="AZ11" s="63"/>
      <c r="BD11" s="63"/>
    </row>
    <row r="12" spans="1:56" x14ac:dyDescent="0.25">
      <c r="A12" s="13">
        <f t="shared" ca="1" si="0"/>
        <v>4</v>
      </c>
      <c r="B12" s="13" t="str">
        <f>IFERROR(VLOOKUP("CLW",DATA_CLUBS,2,FALSE),CLW)</f>
        <v>Waimea</v>
      </c>
      <c r="C12" s="64">
        <f ca="1">AU1</f>
        <v>170.90249999999997</v>
      </c>
      <c r="D12" s="63"/>
      <c r="H12" s="63"/>
      <c r="I12" s="13" t="b">
        <v>1</v>
      </c>
      <c r="J12" s="13" t="s">
        <v>33</v>
      </c>
      <c r="K12" s="64">
        <f ca="1">IF(I12,IFERROR(VLOOKUP(J12,'Section Play'!V:W,2,FALSE),VLOOKUP(J12,'Section Play'!D:E,2,FALSE)),"")</f>
        <v>50.22</v>
      </c>
      <c r="L12" s="63"/>
      <c r="P12" s="63"/>
      <c r="T12" s="63"/>
      <c r="X12" s="63"/>
      <c r="Y12" s="13" t="b">
        <v>0</v>
      </c>
      <c r="Z12" s="13" t="s">
        <v>146</v>
      </c>
      <c r="AA12" s="64" t="str">
        <f>IF(Y12,IFERROR(VLOOKUP(Z12,'Section Play'!V:W,2,FALSE),VLOOKUP(Z12,'Section Play'!D:E,2,FALSE)),"")</f>
        <v/>
      </c>
      <c r="AB12" s="63"/>
      <c r="AC12" s="13" t="b">
        <v>0</v>
      </c>
      <c r="AD12" s="13" t="s">
        <v>530</v>
      </c>
      <c r="AE12" s="64" t="str">
        <f>IF(AC12,IFERROR(VLOOKUP(AD12,'Section Play'!V:W,2,FALSE),VLOOKUP(AD12,'Section Play'!D:E,2,FALSE)),"")</f>
        <v/>
      </c>
      <c r="AF12" s="63"/>
      <c r="AJ12" s="63"/>
      <c r="AN12" s="63"/>
      <c r="AR12" s="63"/>
      <c r="AV12" s="63"/>
      <c r="AZ12" s="63"/>
      <c r="BD12" s="63"/>
    </row>
    <row r="13" spans="1:56" x14ac:dyDescent="0.25">
      <c r="A13" s="13">
        <f t="shared" ca="1" si="0"/>
        <v>8</v>
      </c>
      <c r="B13" s="13" t="str">
        <f>IFERROR(VLOOKUP("TTC",DATA_CLUBS,2,FALSE),TTC)</f>
        <v>Timaru T&amp;C</v>
      </c>
      <c r="C13" s="64">
        <f ca="1">AY1</f>
        <v>103.71</v>
      </c>
      <c r="D13" s="63"/>
      <c r="H13" s="63"/>
      <c r="I13" s="13" t="b">
        <v>0</v>
      </c>
      <c r="J13" s="13" t="s">
        <v>69</v>
      </c>
      <c r="K13" s="64" t="str">
        <f>IF(I13,IFERROR(VLOOKUP(J13,'Section Play'!V:W,2,FALSE),VLOOKUP(J13,'Section Play'!D:E,2,FALSE)),"")</f>
        <v/>
      </c>
      <c r="L13" s="63"/>
      <c r="P13" s="63"/>
      <c r="T13" s="63"/>
      <c r="X13" s="63"/>
      <c r="Y13" s="13" t="b">
        <v>1</v>
      </c>
      <c r="Z13" s="13" t="s">
        <v>28</v>
      </c>
      <c r="AA13" s="64">
        <f ca="1">IF(Y13,IFERROR(VLOOKUP(Z13,'Section Play'!V:W,2,FALSE),VLOOKUP(Z13,'Section Play'!D:E,2,FALSE)),"")</f>
        <v>50.440000000000005</v>
      </c>
      <c r="AB13" s="63"/>
      <c r="AC13" s="13" t="b">
        <v>0</v>
      </c>
      <c r="AD13" s="13" t="s">
        <v>291</v>
      </c>
      <c r="AE13" s="64" t="str">
        <f>IF(AC13,IFERROR(VLOOKUP(AD13,'Section Play'!V:W,2,FALSE),VLOOKUP(AD13,'Section Play'!D:E,2,FALSE)),"")</f>
        <v/>
      </c>
      <c r="AF13" s="63"/>
      <c r="AJ13" s="63"/>
      <c r="AN13" s="63"/>
      <c r="AR13" s="63"/>
      <c r="AV13" s="63"/>
      <c r="AZ13" s="63"/>
      <c r="BD13" s="63"/>
    </row>
    <row r="14" spans="1:56" x14ac:dyDescent="0.25">
      <c r="A14" s="13">
        <f t="shared" ca="1" si="0"/>
        <v>13</v>
      </c>
      <c r="B14" s="13" t="str">
        <f>IFERROR(VLOOKUP("ASH_MSA",DATA_CLUBS,2,FALSE),ASH_MSA)</f>
        <v>Ashburton MSA</v>
      </c>
      <c r="C14" s="64">
        <f ca="1">BC1</f>
        <v>37.209999999999994</v>
      </c>
      <c r="D14" s="63"/>
      <c r="H14" s="63"/>
      <c r="I14" s="13" t="b">
        <v>1</v>
      </c>
      <c r="J14" s="13" t="s">
        <v>51</v>
      </c>
      <c r="K14" s="64">
        <f ca="1">IF(I14,IFERROR(VLOOKUP(J14,'Section Play'!V:W,2,FALSE),VLOOKUP(J14,'Section Play'!D:E,2,FALSE)),"")</f>
        <v>41.019999999999996</v>
      </c>
      <c r="L14" s="63"/>
      <c r="P14" s="63"/>
      <c r="T14" s="63"/>
      <c r="X14" s="63"/>
      <c r="Y14" s="13" t="b">
        <v>0</v>
      </c>
      <c r="Z14" s="13" t="s">
        <v>160</v>
      </c>
      <c r="AA14" s="64" t="str">
        <f>IF(Y14,IFERROR(VLOOKUP(Z14,'Section Play'!V:W,2,FALSE),VLOOKUP(Z14,'Section Play'!D:E,2,FALSE)),"")</f>
        <v/>
      </c>
      <c r="AB14" s="63"/>
      <c r="AC14" s="13" t="b">
        <v>0</v>
      </c>
      <c r="AD14" s="13" t="s">
        <v>236</v>
      </c>
      <c r="AE14" s="64" t="str">
        <f>IF(AC14,IFERROR(VLOOKUP(AD14,'Section Play'!V:W,2,FALSE),VLOOKUP(AD14,'Section Play'!D:E,2,FALSE)),"")</f>
        <v/>
      </c>
      <c r="AF14" s="63"/>
      <c r="AJ14" s="63"/>
      <c r="AN14" s="63"/>
      <c r="AR14" s="63"/>
      <c r="AV14" s="63"/>
      <c r="AZ14" s="63"/>
      <c r="BD14" s="63"/>
    </row>
    <row r="15" spans="1:56" x14ac:dyDescent="0.25">
      <c r="D15" s="63"/>
      <c r="H15" s="63"/>
      <c r="I15" s="13" t="b">
        <v>0</v>
      </c>
      <c r="J15" s="13" t="s">
        <v>75</v>
      </c>
      <c r="K15" s="64" t="str">
        <f>IF(I15,IFERROR(VLOOKUP(J15,'Section Play'!V:W,2,FALSE),VLOOKUP(J15,'Section Play'!D:E,2,FALSE)),"")</f>
        <v/>
      </c>
      <c r="L15" s="63"/>
      <c r="P15" s="63"/>
      <c r="T15" s="63"/>
      <c r="X15" s="63"/>
      <c r="AB15" s="63"/>
      <c r="AC15" s="13" t="b">
        <v>0</v>
      </c>
      <c r="AD15" s="13" t="s">
        <v>472</v>
      </c>
      <c r="AE15" s="64" t="str">
        <f>IF(AC15,IFERROR(VLOOKUP(AD15,'Section Play'!V:W,2,FALSE),VLOOKUP(AD15,'Section Play'!D:E,2,FALSE)),"")</f>
        <v/>
      </c>
      <c r="AF15" s="63"/>
      <c r="AJ15" s="63"/>
      <c r="AN15" s="63"/>
      <c r="AR15" s="63"/>
      <c r="AV15" s="63"/>
      <c r="AZ15" s="63"/>
      <c r="BD15" s="63"/>
    </row>
    <row r="16" spans="1:56" x14ac:dyDescent="0.25">
      <c r="D16" s="63"/>
      <c r="H16" s="63"/>
      <c r="I16" s="13" t="b">
        <v>0</v>
      </c>
      <c r="J16" s="13" t="s">
        <v>54</v>
      </c>
      <c r="K16" s="64" t="str">
        <f>IF(I16,IFERROR(VLOOKUP(J16,'Section Play'!V:W,2,FALSE),VLOOKUP(J16,'Section Play'!D:E,2,FALSE)),"")</f>
        <v/>
      </c>
      <c r="L16" s="63"/>
      <c r="P16" s="63"/>
      <c r="T16" s="63"/>
      <c r="X16" s="63"/>
      <c r="AB16" s="63"/>
      <c r="AC16" s="13" t="b">
        <v>0</v>
      </c>
      <c r="AD16" s="13" t="s">
        <v>255</v>
      </c>
      <c r="AE16" s="64" t="str">
        <f>IF(AC16,IFERROR(VLOOKUP(AD16,'Section Play'!V:W,2,FALSE),VLOOKUP(AD16,'Section Play'!D:E,2,FALSE)),"")</f>
        <v/>
      </c>
      <c r="AF16" s="63"/>
      <c r="AJ16" s="63"/>
      <c r="AN16" s="63"/>
      <c r="AR16" s="63"/>
      <c r="AV16" s="63"/>
      <c r="AZ16" s="63"/>
      <c r="BD16" s="63"/>
    </row>
    <row r="17" spans="4:56" x14ac:dyDescent="0.25">
      <c r="D17" s="63"/>
      <c r="H17" s="63"/>
      <c r="I17" s="13" t="b">
        <v>0</v>
      </c>
      <c r="J17" s="13" t="s">
        <v>522</v>
      </c>
      <c r="K17" s="64" t="str">
        <f>IF(I17,IFERROR(VLOOKUP(J17,'Section Play'!V:W,2,FALSE),VLOOKUP(J17,'Section Play'!D:E,2,FALSE)),"")</f>
        <v/>
      </c>
      <c r="L17" s="63"/>
      <c r="P17" s="63"/>
      <c r="T17" s="63"/>
      <c r="X17" s="63"/>
      <c r="AB17" s="63"/>
      <c r="AC17" s="13" t="b">
        <v>1</v>
      </c>
      <c r="AD17" s="13" t="s">
        <v>210</v>
      </c>
      <c r="AE17" s="64">
        <f ca="1">IF(AC17,IFERROR(VLOOKUP(AD17,'Section Play'!V:W,2,FALSE),VLOOKUP(AD17,'Section Play'!D:E,2,FALSE)),"")</f>
        <v>41.34</v>
      </c>
      <c r="AF17" s="63"/>
      <c r="AJ17" s="63"/>
      <c r="AN17" s="63"/>
      <c r="AR17" s="63"/>
      <c r="AV17" s="63"/>
      <c r="AZ17" s="63"/>
      <c r="BD17" s="63"/>
    </row>
    <row r="18" spans="4:56" x14ac:dyDescent="0.25">
      <c r="D18" s="63"/>
      <c r="H18" s="63"/>
      <c r="I18" s="13" t="b">
        <v>0</v>
      </c>
      <c r="J18" s="13" t="s">
        <v>407</v>
      </c>
      <c r="K18" s="64" t="str">
        <f>IF(I18,IFERROR(VLOOKUP(J18,'Section Play'!V:W,2,FALSE),VLOOKUP(J18,'Section Play'!D:E,2,FALSE)),"")</f>
        <v/>
      </c>
      <c r="L18" s="63"/>
      <c r="P18" s="63"/>
      <c r="T18" s="63"/>
      <c r="X18" s="63"/>
      <c r="AB18" s="63"/>
      <c r="AC18" s="13" t="b">
        <v>1</v>
      </c>
      <c r="AD18" s="13" t="s">
        <v>61</v>
      </c>
      <c r="AE18" s="64">
        <f ca="1">IF(AC18,IFERROR(VLOOKUP(AD18,'Section Play'!V:W,2,FALSE),VLOOKUP(AD18,'Section Play'!D:E,2,FALSE)),"")</f>
        <v>50.44</v>
      </c>
      <c r="AF18" s="63"/>
      <c r="AJ18" s="63"/>
      <c r="AN18" s="63"/>
      <c r="AR18" s="63"/>
      <c r="AV18" s="63"/>
      <c r="AZ18" s="63"/>
      <c r="BD18" s="63"/>
    </row>
    <row r="19" spans="4:56" x14ac:dyDescent="0.25">
      <c r="D19" s="63"/>
      <c r="H19" s="63"/>
      <c r="I19" s="13" t="b">
        <v>0</v>
      </c>
      <c r="J19" s="13" t="s">
        <v>36</v>
      </c>
      <c r="K19" s="64" t="str">
        <f>IF(I19,IFERROR(VLOOKUP(J19,'Section Play'!V:W,2,FALSE),VLOOKUP(J19,'Section Play'!D:E,2,FALSE)),"")</f>
        <v/>
      </c>
      <c r="L19" s="63"/>
      <c r="P19" s="63"/>
      <c r="T19" s="63"/>
      <c r="X19" s="63"/>
      <c r="AB19" s="63"/>
      <c r="AC19" s="13" t="b">
        <v>1</v>
      </c>
      <c r="AD19" s="13" t="s">
        <v>44</v>
      </c>
      <c r="AE19" s="64">
        <f ca="1">IF(AC19,IFERROR(VLOOKUP(AD19,'Section Play'!V:W,2,FALSE),VLOOKUP(AD19,'Section Play'!D:E,2,FALSE)),"")</f>
        <v>50.12</v>
      </c>
      <c r="AF19" s="63"/>
      <c r="AJ19" s="63"/>
      <c r="AN19" s="63"/>
      <c r="AR19" s="63"/>
      <c r="AV19" s="63"/>
      <c r="AZ19" s="63"/>
      <c r="BD19" s="63"/>
    </row>
    <row r="20" spans="4:56" x14ac:dyDescent="0.25">
      <c r="D20" s="63"/>
      <c r="H20" s="63"/>
      <c r="I20" s="13" t="b">
        <v>0</v>
      </c>
      <c r="J20" s="13" t="s">
        <v>89</v>
      </c>
      <c r="K20" s="64" t="str">
        <f>IF(I20,IFERROR(VLOOKUP(J20,'Section Play'!V:W,2,FALSE),VLOOKUP(J20,'Section Play'!D:E,2,FALSE)),"")</f>
        <v/>
      </c>
      <c r="L20" s="63"/>
      <c r="P20" s="63"/>
      <c r="T20" s="63"/>
      <c r="X20" s="63"/>
      <c r="AB20" s="63"/>
      <c r="AF20" s="63"/>
      <c r="AJ20" s="63"/>
      <c r="AN20" s="63"/>
      <c r="AR20" s="63"/>
      <c r="AV20" s="63"/>
      <c r="AZ20" s="63"/>
      <c r="BD20" s="63"/>
    </row>
    <row r="21" spans="4:56" x14ac:dyDescent="0.25">
      <c r="D21" s="63"/>
      <c r="H21" s="63"/>
      <c r="L21" s="63"/>
      <c r="P21" s="63"/>
      <c r="T21" s="63"/>
      <c r="X21" s="63"/>
      <c r="AB21" s="63"/>
      <c r="AF21" s="63"/>
      <c r="AJ21" s="63"/>
      <c r="AN21" s="63"/>
      <c r="AR21" s="63"/>
      <c r="AV21" s="63"/>
      <c r="AZ21" s="63"/>
      <c r="BD21" s="63"/>
    </row>
    <row r="22" spans="4:56" x14ac:dyDescent="0.25">
      <c r="D22" s="63"/>
      <c r="H22" s="63"/>
      <c r="L22" s="63"/>
      <c r="P22" s="63"/>
      <c r="T22" s="63"/>
      <c r="X22" s="63"/>
      <c r="AB22" s="63"/>
      <c r="AF22" s="63"/>
      <c r="AJ22" s="63"/>
      <c r="AN22" s="63"/>
      <c r="AR22" s="63"/>
      <c r="AV22" s="63"/>
      <c r="AZ22" s="63"/>
      <c r="BD22" s="63"/>
    </row>
    <row r="23" spans="4:56" x14ac:dyDescent="0.25">
      <c r="D23" s="63"/>
      <c r="H23" s="63"/>
      <c r="L23" s="63"/>
      <c r="P23" s="63"/>
      <c r="T23" s="63"/>
      <c r="X23" s="63"/>
      <c r="AB23" s="63"/>
      <c r="AF23" s="63"/>
      <c r="AJ23" s="63"/>
      <c r="AN23" s="63"/>
      <c r="AR23" s="63"/>
      <c r="AV23" s="63"/>
      <c r="AZ23" s="63"/>
      <c r="BD23" s="63"/>
    </row>
    <row r="24" spans="4:56" x14ac:dyDescent="0.25">
      <c r="D24" s="63"/>
      <c r="H24" s="63"/>
      <c r="L24" s="63"/>
      <c r="P24" s="63"/>
      <c r="T24" s="63"/>
      <c r="X24" s="63"/>
      <c r="AB24" s="63"/>
      <c r="AF24" s="63"/>
      <c r="AJ24" s="63"/>
      <c r="AN24" s="63"/>
      <c r="AR24" s="63"/>
      <c r="AV24" s="63"/>
      <c r="AZ24" s="63"/>
      <c r="BD24" s="63"/>
    </row>
    <row r="25" spans="4:56" x14ac:dyDescent="0.25">
      <c r="D25" s="63"/>
      <c r="H25" s="63"/>
      <c r="L25" s="63"/>
      <c r="P25" s="63"/>
      <c r="T25" s="63"/>
      <c r="X25" s="63"/>
      <c r="AB25" s="63"/>
      <c r="AF25" s="63"/>
      <c r="AJ25" s="63"/>
      <c r="AN25" s="63"/>
      <c r="AR25" s="63"/>
      <c r="AV25" s="63"/>
      <c r="AZ25" s="63"/>
      <c r="BD25" s="63"/>
    </row>
    <row r="26" spans="4:56" x14ac:dyDescent="0.25">
      <c r="D26" s="63"/>
      <c r="H26" s="63"/>
      <c r="L26" s="63"/>
      <c r="P26" s="63"/>
      <c r="T26" s="63"/>
      <c r="X26" s="63"/>
      <c r="AB26" s="63"/>
      <c r="AF26" s="63"/>
      <c r="AJ26" s="63"/>
      <c r="AN26" s="63"/>
      <c r="AR26" s="63"/>
      <c r="AV26" s="63"/>
      <c r="AZ26" s="63"/>
      <c r="BD26" s="63"/>
    </row>
    <row r="27" spans="4:56" x14ac:dyDescent="0.25">
      <c r="D27" s="63"/>
      <c r="H27" s="63"/>
      <c r="L27" s="63"/>
      <c r="P27" s="63"/>
      <c r="T27" s="63"/>
      <c r="X27" s="63"/>
      <c r="AB27" s="63"/>
      <c r="AF27" s="63"/>
      <c r="AJ27" s="63"/>
      <c r="AN27" s="63"/>
      <c r="AR27" s="63"/>
      <c r="AV27" s="63"/>
      <c r="AZ27" s="63"/>
      <c r="BD27" s="63"/>
    </row>
    <row r="28" spans="4:56" ht="13.2" x14ac:dyDescent="0.25">
      <c r="D28" s="63"/>
      <c r="H28" s="63"/>
      <c r="L28" s="63"/>
      <c r="P28" s="63"/>
      <c r="T28" s="63"/>
      <c r="X28" s="63"/>
      <c r="AB28" s="63"/>
      <c r="AF28" s="63"/>
      <c r="AJ28" s="63"/>
      <c r="AN28" s="63"/>
      <c r="AR28" s="63"/>
      <c r="AV28" s="63"/>
      <c r="AZ28" s="63"/>
      <c r="BD28" s="63"/>
    </row>
    <row r="29" spans="4:56" ht="13.2" x14ac:dyDescent="0.25">
      <c r="D29" s="63"/>
      <c r="H29" s="63"/>
      <c r="L29" s="63"/>
      <c r="P29" s="63"/>
      <c r="T29" s="63"/>
      <c r="X29" s="63"/>
      <c r="AB29" s="63"/>
      <c r="AF29" s="63"/>
      <c r="AJ29" s="63"/>
      <c r="AN29" s="63"/>
      <c r="AR29" s="63"/>
      <c r="AV29" s="63"/>
      <c r="AZ29" s="63"/>
      <c r="BD29" s="63"/>
    </row>
    <row r="30" spans="4:56" ht="13.2" x14ac:dyDescent="0.25">
      <c r="D30" s="63"/>
      <c r="H30" s="63"/>
      <c r="L30" s="63"/>
      <c r="P30" s="63"/>
      <c r="T30" s="63"/>
      <c r="X30" s="63"/>
      <c r="AB30" s="63"/>
      <c r="AF30" s="63"/>
      <c r="AJ30" s="63"/>
      <c r="AN30" s="63"/>
      <c r="AR30" s="63"/>
      <c r="AV30" s="63"/>
      <c r="AZ30" s="63"/>
      <c r="BD30" s="63"/>
    </row>
    <row r="31" spans="4:56" ht="13.2" x14ac:dyDescent="0.25">
      <c r="D31" s="63"/>
      <c r="H31" s="63"/>
      <c r="L31" s="63"/>
      <c r="P31" s="63"/>
      <c r="T31" s="63"/>
      <c r="X31" s="63"/>
      <c r="AB31" s="63"/>
      <c r="AF31" s="63"/>
      <c r="AJ31" s="63"/>
      <c r="AN31" s="63"/>
      <c r="AR31" s="63"/>
      <c r="AV31" s="63"/>
      <c r="AZ31" s="63"/>
      <c r="BD31" s="63"/>
    </row>
    <row r="32" spans="4:56" ht="13.2" x14ac:dyDescent="0.25">
      <c r="D32" s="63"/>
      <c r="H32" s="63"/>
      <c r="L32" s="63"/>
      <c r="P32" s="63"/>
      <c r="T32" s="63"/>
      <c r="X32" s="63"/>
      <c r="AB32" s="63"/>
      <c r="AF32" s="63"/>
      <c r="AJ32" s="63"/>
      <c r="AN32" s="63"/>
      <c r="AR32" s="63"/>
      <c r="AV32" s="63"/>
      <c r="AZ32" s="63"/>
      <c r="BD32" s="63"/>
    </row>
    <row r="33" spans="4:56" ht="13.2" x14ac:dyDescent="0.25">
      <c r="D33" s="63"/>
      <c r="H33" s="63"/>
      <c r="L33" s="63"/>
      <c r="P33" s="63"/>
      <c r="T33" s="63"/>
      <c r="X33" s="63"/>
      <c r="AB33" s="63"/>
      <c r="AF33" s="63"/>
      <c r="AJ33" s="63"/>
      <c r="AN33" s="63"/>
      <c r="AR33" s="63"/>
      <c r="AV33" s="63"/>
      <c r="AZ33" s="63"/>
      <c r="BD33" s="63"/>
    </row>
    <row r="34" spans="4:56" ht="13.2" x14ac:dyDescent="0.25">
      <c r="D34" s="63"/>
      <c r="H34" s="63"/>
      <c r="L34" s="63"/>
      <c r="P34" s="63"/>
      <c r="T34" s="63"/>
      <c r="X34" s="63"/>
      <c r="AB34" s="63"/>
      <c r="AF34" s="63"/>
      <c r="AJ34" s="63"/>
      <c r="AN34" s="63"/>
      <c r="AR34" s="63"/>
      <c r="AV34" s="63"/>
      <c r="AZ34" s="63"/>
      <c r="BD34" s="63"/>
    </row>
    <row r="35" spans="4:56" ht="13.2" x14ac:dyDescent="0.25">
      <c r="D35" s="63"/>
      <c r="H35" s="63"/>
      <c r="L35" s="63"/>
      <c r="P35" s="63"/>
      <c r="T35" s="63"/>
      <c r="X35" s="63"/>
      <c r="AB35" s="63"/>
      <c r="AF35" s="63"/>
      <c r="AJ35" s="63"/>
      <c r="AN35" s="63"/>
      <c r="AR35" s="63"/>
      <c r="AV35" s="63"/>
      <c r="AZ35" s="63"/>
      <c r="BD35" s="63"/>
    </row>
    <row r="36" spans="4:56" ht="13.2" x14ac:dyDescent="0.25">
      <c r="D36" s="63"/>
      <c r="H36" s="63"/>
      <c r="L36" s="63"/>
      <c r="P36" s="63"/>
      <c r="T36" s="63"/>
      <c r="X36" s="63"/>
      <c r="AB36" s="63"/>
      <c r="AF36" s="63"/>
      <c r="AJ36" s="63"/>
      <c r="AN36" s="63"/>
      <c r="AR36" s="63"/>
      <c r="AV36" s="63"/>
      <c r="AZ36" s="63"/>
      <c r="BD36" s="63"/>
    </row>
    <row r="37" spans="4:56" ht="13.2" x14ac:dyDescent="0.25">
      <c r="D37" s="63"/>
      <c r="H37" s="63"/>
      <c r="L37" s="63"/>
      <c r="P37" s="63"/>
      <c r="T37" s="63"/>
      <c r="X37" s="63"/>
      <c r="AB37" s="63"/>
      <c r="AF37" s="63"/>
      <c r="AJ37" s="63"/>
      <c r="AN37" s="63"/>
      <c r="AR37" s="63"/>
      <c r="AV37" s="63"/>
      <c r="AZ37" s="63"/>
      <c r="BD37" s="63"/>
    </row>
    <row r="38" spans="4:56" ht="13.2" x14ac:dyDescent="0.25">
      <c r="D38" s="63"/>
      <c r="H38" s="63"/>
      <c r="L38" s="63"/>
      <c r="P38" s="63"/>
      <c r="T38" s="63"/>
      <c r="X38" s="63"/>
      <c r="AB38" s="63"/>
      <c r="AF38" s="63"/>
      <c r="AJ38" s="63"/>
      <c r="AN38" s="63"/>
      <c r="AR38" s="63"/>
      <c r="AV38" s="63"/>
      <c r="AZ38" s="63"/>
      <c r="BD38" s="63"/>
    </row>
    <row r="39" spans="4:56" ht="13.2" x14ac:dyDescent="0.25">
      <c r="D39" s="63"/>
      <c r="H39" s="63"/>
      <c r="L39" s="63"/>
      <c r="P39" s="63"/>
      <c r="T39" s="63"/>
      <c r="X39" s="63"/>
      <c r="AB39" s="63"/>
      <c r="AF39" s="63"/>
      <c r="AJ39" s="63"/>
      <c r="AN39" s="63"/>
      <c r="AR39" s="63"/>
      <c r="AV39" s="63"/>
      <c r="AZ39" s="63"/>
      <c r="BD39" s="63"/>
    </row>
    <row r="40" spans="4:56" ht="13.2" x14ac:dyDescent="0.25">
      <c r="D40" s="63"/>
      <c r="H40" s="63"/>
      <c r="L40" s="63"/>
      <c r="P40" s="63"/>
      <c r="T40" s="63"/>
      <c r="X40" s="63"/>
      <c r="AB40" s="63"/>
      <c r="AF40" s="63"/>
      <c r="AJ40" s="63"/>
      <c r="AN40" s="63"/>
      <c r="AR40" s="63"/>
      <c r="AV40" s="63"/>
      <c r="AZ40" s="63"/>
      <c r="BD40" s="63"/>
    </row>
    <row r="41" spans="4:56" ht="13.2" x14ac:dyDescent="0.25">
      <c r="D41" s="63"/>
      <c r="H41" s="63"/>
      <c r="L41" s="63"/>
      <c r="P41" s="63"/>
      <c r="T41" s="63"/>
      <c r="X41" s="63"/>
      <c r="AB41" s="63"/>
      <c r="AF41" s="63"/>
      <c r="AJ41" s="63"/>
      <c r="AN41" s="63"/>
      <c r="AR41" s="63"/>
      <c r="AV41" s="63"/>
      <c r="AZ41" s="63"/>
      <c r="BD41" s="63"/>
    </row>
    <row r="42" spans="4:56" ht="13.2" x14ac:dyDescent="0.25">
      <c r="D42" s="63"/>
      <c r="H42" s="63"/>
      <c r="L42" s="63"/>
      <c r="P42" s="63"/>
      <c r="T42" s="63"/>
      <c r="X42" s="63"/>
      <c r="AB42" s="63"/>
      <c r="AF42" s="63"/>
      <c r="AJ42" s="63"/>
      <c r="AN42" s="63"/>
      <c r="AR42" s="63"/>
      <c r="AV42" s="63"/>
      <c r="AZ42" s="63"/>
      <c r="BD42" s="63"/>
    </row>
    <row r="43" spans="4:56" ht="13.2" x14ac:dyDescent="0.25">
      <c r="D43" s="63"/>
      <c r="H43" s="63"/>
      <c r="L43" s="63"/>
      <c r="P43" s="63"/>
      <c r="T43" s="63"/>
      <c r="X43" s="63"/>
      <c r="AB43" s="63"/>
      <c r="AF43" s="63"/>
      <c r="AJ43" s="63"/>
      <c r="AN43" s="63"/>
      <c r="AR43" s="63"/>
      <c r="AV43" s="63"/>
      <c r="AZ43" s="63"/>
      <c r="BD43" s="63"/>
    </row>
    <row r="44" spans="4:56" ht="13.2" x14ac:dyDescent="0.25">
      <c r="D44" s="63"/>
      <c r="H44" s="63"/>
      <c r="L44" s="63"/>
      <c r="P44" s="63"/>
      <c r="T44" s="63"/>
      <c r="X44" s="63"/>
      <c r="AB44" s="63"/>
      <c r="AF44" s="63"/>
      <c r="AJ44" s="63"/>
      <c r="AN44" s="63"/>
      <c r="AR44" s="63"/>
      <c r="AV44" s="63"/>
      <c r="AZ44" s="63"/>
      <c r="BD44" s="63"/>
    </row>
    <row r="45" spans="4:56" ht="13.2" x14ac:dyDescent="0.25">
      <c r="D45" s="63"/>
      <c r="H45" s="63"/>
      <c r="L45" s="63"/>
      <c r="P45" s="63"/>
      <c r="T45" s="63"/>
      <c r="X45" s="63"/>
      <c r="AB45" s="63"/>
      <c r="AF45" s="63"/>
      <c r="AJ45" s="63"/>
      <c r="AN45" s="63"/>
      <c r="AR45" s="63"/>
      <c r="AV45" s="63"/>
      <c r="AZ45" s="63"/>
      <c r="BD45" s="63"/>
    </row>
    <row r="46" spans="4:56" ht="13.2" x14ac:dyDescent="0.25">
      <c r="D46" s="63"/>
      <c r="H46" s="63"/>
      <c r="L46" s="63"/>
      <c r="P46" s="63"/>
      <c r="T46" s="63"/>
      <c r="X46" s="63"/>
      <c r="AB46" s="63"/>
      <c r="AF46" s="63"/>
      <c r="AJ46" s="63"/>
      <c r="AN46" s="63"/>
      <c r="AR46" s="63"/>
      <c r="AV46" s="63"/>
      <c r="AZ46" s="63"/>
      <c r="BD46" s="63"/>
    </row>
    <row r="47" spans="4:56" ht="13.2" x14ac:dyDescent="0.25">
      <c r="D47" s="63"/>
      <c r="H47" s="63"/>
      <c r="L47" s="63"/>
      <c r="P47" s="63"/>
      <c r="T47" s="63"/>
      <c r="X47" s="63"/>
      <c r="AB47" s="63"/>
      <c r="AF47" s="63"/>
      <c r="AJ47" s="63"/>
      <c r="AN47" s="63"/>
      <c r="AR47" s="63"/>
      <c r="AV47" s="63"/>
      <c r="AZ47" s="63"/>
      <c r="BD47" s="63"/>
    </row>
    <row r="48" spans="4:56" ht="13.2" x14ac:dyDescent="0.25">
      <c r="D48" s="63"/>
      <c r="H48" s="63"/>
      <c r="L48" s="63"/>
      <c r="P48" s="63"/>
      <c r="T48" s="63"/>
      <c r="X48" s="63"/>
      <c r="AB48" s="63"/>
      <c r="AF48" s="63"/>
      <c r="AJ48" s="63"/>
      <c r="AN48" s="63"/>
      <c r="AR48" s="63"/>
      <c r="AV48" s="63"/>
      <c r="AZ48" s="63"/>
      <c r="BD48" s="63"/>
    </row>
    <row r="49" spans="4:56" ht="13.2" x14ac:dyDescent="0.25">
      <c r="D49" s="63"/>
      <c r="H49" s="63"/>
      <c r="L49" s="63"/>
      <c r="P49" s="63"/>
      <c r="T49" s="63"/>
      <c r="X49" s="63"/>
      <c r="AB49" s="63"/>
      <c r="AF49" s="63"/>
      <c r="AJ49" s="63"/>
      <c r="AN49" s="63"/>
      <c r="AR49" s="63"/>
      <c r="AV49" s="63"/>
      <c r="AZ49" s="63"/>
      <c r="BD49" s="63"/>
    </row>
    <row r="50" spans="4:56" ht="13.2" x14ac:dyDescent="0.25">
      <c r="D50" s="63"/>
      <c r="H50" s="63"/>
      <c r="L50" s="63"/>
      <c r="P50" s="63"/>
      <c r="T50" s="63"/>
      <c r="X50" s="63"/>
      <c r="AB50" s="63"/>
      <c r="AF50" s="63"/>
      <c r="AJ50" s="63"/>
      <c r="AN50" s="63"/>
      <c r="AR50" s="63"/>
      <c r="AV50" s="63"/>
      <c r="AZ50" s="63"/>
      <c r="BD50" s="63"/>
    </row>
    <row r="51" spans="4:56" ht="13.2" x14ac:dyDescent="0.25">
      <c r="D51" s="63"/>
      <c r="H51" s="63"/>
      <c r="L51" s="63"/>
      <c r="P51" s="63"/>
      <c r="T51" s="63"/>
      <c r="X51" s="63"/>
      <c r="AB51" s="63"/>
      <c r="AF51" s="63"/>
      <c r="AJ51" s="63"/>
      <c r="AN51" s="63"/>
      <c r="AR51" s="63"/>
      <c r="AV51" s="63"/>
      <c r="AZ51" s="63"/>
      <c r="BD51" s="63"/>
    </row>
    <row r="52" spans="4:56" ht="13.2" x14ac:dyDescent="0.25">
      <c r="D52" s="63"/>
      <c r="H52" s="63"/>
      <c r="L52" s="63"/>
      <c r="P52" s="63"/>
      <c r="T52" s="63"/>
      <c r="X52" s="63"/>
      <c r="AB52" s="63"/>
      <c r="AF52" s="63"/>
      <c r="AJ52" s="63"/>
      <c r="AN52" s="63"/>
      <c r="AR52" s="63"/>
      <c r="AV52" s="63"/>
      <c r="AZ52" s="63"/>
      <c r="BD52" s="63"/>
    </row>
    <row r="53" spans="4:56" ht="13.2" x14ac:dyDescent="0.25">
      <c r="D53" s="63"/>
      <c r="H53" s="63"/>
      <c r="L53" s="63"/>
      <c r="P53" s="63"/>
      <c r="T53" s="63"/>
      <c r="X53" s="63"/>
      <c r="AB53" s="63"/>
      <c r="AF53" s="63"/>
      <c r="AJ53" s="63"/>
      <c r="AN53" s="63"/>
      <c r="AR53" s="63"/>
      <c r="AV53" s="63"/>
      <c r="AZ53" s="63"/>
      <c r="BD53" s="63"/>
    </row>
    <row r="54" spans="4:56" ht="13.2" x14ac:dyDescent="0.25">
      <c r="D54" s="63"/>
      <c r="H54" s="63"/>
      <c r="L54" s="63"/>
      <c r="P54" s="63"/>
      <c r="T54" s="63"/>
      <c r="X54" s="63"/>
      <c r="AB54" s="63"/>
      <c r="AF54" s="63"/>
      <c r="AJ54" s="63"/>
      <c r="AN54" s="63"/>
      <c r="AR54" s="63"/>
      <c r="AV54" s="63"/>
      <c r="AZ54" s="63"/>
      <c r="BD54" s="63"/>
    </row>
    <row r="55" spans="4:56" ht="13.2" x14ac:dyDescent="0.25">
      <c r="D55" s="63"/>
      <c r="H55" s="63"/>
      <c r="L55" s="63"/>
      <c r="P55" s="63"/>
      <c r="T55" s="63"/>
      <c r="X55" s="63"/>
      <c r="AB55" s="63"/>
      <c r="AF55" s="63"/>
      <c r="AJ55" s="63"/>
      <c r="AN55" s="63"/>
      <c r="AR55" s="63"/>
      <c r="AV55" s="63"/>
      <c r="AZ55" s="63"/>
      <c r="BD55" s="63"/>
    </row>
    <row r="56" spans="4:56" ht="13.2" x14ac:dyDescent="0.25">
      <c r="D56" s="63"/>
      <c r="H56" s="63"/>
      <c r="L56" s="63"/>
      <c r="P56" s="63"/>
      <c r="T56" s="63"/>
      <c r="X56" s="63"/>
      <c r="AB56" s="63"/>
      <c r="AF56" s="63"/>
      <c r="AJ56" s="63"/>
      <c r="AN56" s="63"/>
      <c r="AR56" s="63"/>
      <c r="AV56" s="63"/>
      <c r="AZ56" s="63"/>
      <c r="BD56" s="63"/>
    </row>
    <row r="57" spans="4:56" ht="13.2" x14ac:dyDescent="0.25">
      <c r="D57" s="63"/>
      <c r="H57" s="63"/>
      <c r="L57" s="63"/>
      <c r="P57" s="63"/>
      <c r="T57" s="63"/>
      <c r="X57" s="63"/>
      <c r="AB57" s="63"/>
      <c r="AF57" s="63"/>
      <c r="AJ57" s="63"/>
      <c r="AN57" s="63"/>
      <c r="AR57" s="63"/>
      <c r="AV57" s="63"/>
      <c r="AZ57" s="63"/>
      <c r="BD57" s="63"/>
    </row>
    <row r="58" spans="4:56" ht="13.2" x14ac:dyDescent="0.25">
      <c r="D58" s="63"/>
      <c r="H58" s="63"/>
      <c r="L58" s="63"/>
      <c r="P58" s="63"/>
      <c r="T58" s="63"/>
      <c r="X58" s="63"/>
      <c r="AB58" s="63"/>
      <c r="AF58" s="63"/>
      <c r="AJ58" s="63"/>
      <c r="AN58" s="63"/>
      <c r="AR58" s="63"/>
      <c r="AV58" s="63"/>
      <c r="AZ58" s="63"/>
      <c r="BD58" s="63"/>
    </row>
    <row r="59" spans="4:56" ht="13.2" x14ac:dyDescent="0.25">
      <c r="D59" s="63"/>
      <c r="H59" s="63"/>
      <c r="L59" s="63"/>
      <c r="P59" s="63"/>
      <c r="T59" s="63"/>
      <c r="X59" s="63"/>
      <c r="AB59" s="63"/>
      <c r="AF59" s="63"/>
      <c r="AJ59" s="63"/>
      <c r="AN59" s="63"/>
      <c r="AR59" s="63"/>
      <c r="AV59" s="63"/>
      <c r="AZ59" s="63"/>
      <c r="BD59" s="63"/>
    </row>
    <row r="60" spans="4:56" ht="13.2" x14ac:dyDescent="0.25">
      <c r="D60" s="63"/>
      <c r="H60" s="63"/>
      <c r="L60" s="63"/>
      <c r="P60" s="63"/>
      <c r="T60" s="63"/>
      <c r="X60" s="63"/>
      <c r="AB60" s="63"/>
      <c r="AF60" s="63"/>
      <c r="AJ60" s="63"/>
      <c r="AN60" s="63"/>
      <c r="AR60" s="63"/>
      <c r="AV60" s="63"/>
      <c r="AZ60" s="63"/>
      <c r="BD60" s="63"/>
    </row>
    <row r="61" spans="4:56" ht="13.2" x14ac:dyDescent="0.25">
      <c r="D61" s="63"/>
      <c r="H61" s="63"/>
      <c r="L61" s="63"/>
      <c r="P61" s="63"/>
      <c r="T61" s="63"/>
      <c r="X61" s="63"/>
      <c r="AB61" s="63"/>
      <c r="AF61" s="63"/>
      <c r="AJ61" s="63"/>
      <c r="AN61" s="63"/>
      <c r="AR61" s="63"/>
      <c r="AV61" s="63"/>
      <c r="AZ61" s="63"/>
      <c r="BD61" s="63"/>
    </row>
    <row r="62" spans="4:56" ht="13.2" x14ac:dyDescent="0.25">
      <c r="D62" s="63"/>
      <c r="H62" s="63"/>
      <c r="L62" s="63"/>
      <c r="P62" s="63"/>
      <c r="T62" s="63"/>
      <c r="X62" s="63"/>
      <c r="AB62" s="63"/>
      <c r="AF62" s="63"/>
      <c r="AJ62" s="63"/>
      <c r="AN62" s="63"/>
      <c r="AR62" s="63"/>
      <c r="AV62" s="63"/>
      <c r="AZ62" s="63"/>
      <c r="BD62" s="63"/>
    </row>
    <row r="63" spans="4:56" ht="13.2" x14ac:dyDescent="0.25">
      <c r="D63" s="63"/>
      <c r="H63" s="63"/>
      <c r="L63" s="63"/>
      <c r="P63" s="63"/>
      <c r="T63" s="63"/>
      <c r="X63" s="63"/>
      <c r="AB63" s="63"/>
      <c r="AF63" s="63"/>
      <c r="AJ63" s="63"/>
      <c r="AN63" s="63"/>
      <c r="AR63" s="63"/>
      <c r="AV63" s="63"/>
      <c r="AZ63" s="63"/>
      <c r="BD63" s="63"/>
    </row>
    <row r="64" spans="4:56" ht="13.2" x14ac:dyDescent="0.25">
      <c r="D64" s="63"/>
      <c r="H64" s="63"/>
      <c r="L64" s="63"/>
      <c r="P64" s="63"/>
      <c r="T64" s="63"/>
      <c r="X64" s="63"/>
      <c r="AB64" s="63"/>
      <c r="AF64" s="63"/>
      <c r="AJ64" s="63"/>
      <c r="AN64" s="63"/>
      <c r="AR64" s="63"/>
      <c r="AV64" s="63"/>
      <c r="AZ64" s="63"/>
      <c r="BD64" s="63"/>
    </row>
    <row r="65" spans="4:56" ht="13.2" x14ac:dyDescent="0.25">
      <c r="D65" s="63"/>
      <c r="H65" s="63"/>
      <c r="L65" s="63"/>
      <c r="P65" s="63"/>
      <c r="T65" s="63"/>
      <c r="X65" s="63"/>
      <c r="AB65" s="63"/>
      <c r="AF65" s="63"/>
      <c r="AJ65" s="63"/>
      <c r="AN65" s="63"/>
      <c r="AR65" s="63"/>
      <c r="AV65" s="63"/>
      <c r="AZ65" s="63"/>
      <c r="BD65" s="63"/>
    </row>
    <row r="66" spans="4:56" ht="13.2" x14ac:dyDescent="0.25">
      <c r="D66" s="63"/>
      <c r="H66" s="63"/>
      <c r="L66" s="63"/>
      <c r="P66" s="63"/>
      <c r="T66" s="63"/>
      <c r="X66" s="63"/>
      <c r="AB66" s="63"/>
      <c r="AF66" s="63"/>
      <c r="AJ66" s="63"/>
      <c r="AN66" s="63"/>
      <c r="AR66" s="63"/>
      <c r="AV66" s="63"/>
      <c r="AZ66" s="63"/>
      <c r="BD66" s="63"/>
    </row>
    <row r="67" spans="4:56" ht="13.2" x14ac:dyDescent="0.25">
      <c r="D67" s="63"/>
      <c r="H67" s="63"/>
      <c r="L67" s="63"/>
      <c r="P67" s="63"/>
      <c r="T67" s="63"/>
      <c r="X67" s="63"/>
      <c r="AB67" s="63"/>
      <c r="AF67" s="63"/>
      <c r="AJ67" s="63"/>
      <c r="AN67" s="63"/>
      <c r="AR67" s="63"/>
      <c r="AV67" s="63"/>
      <c r="AZ67" s="63"/>
      <c r="BD67" s="63"/>
    </row>
    <row r="68" spans="4:56" ht="13.2" x14ac:dyDescent="0.25">
      <c r="D68" s="63"/>
      <c r="H68" s="63"/>
      <c r="L68" s="63"/>
      <c r="P68" s="63"/>
      <c r="T68" s="63"/>
      <c r="X68" s="63"/>
      <c r="AB68" s="63"/>
      <c r="AF68" s="63"/>
      <c r="AJ68" s="63"/>
      <c r="AN68" s="63"/>
      <c r="AR68" s="63"/>
      <c r="AV68" s="63"/>
      <c r="AZ68" s="63"/>
      <c r="BD68" s="63"/>
    </row>
    <row r="69" spans="4:56" ht="13.2" x14ac:dyDescent="0.25">
      <c r="D69" s="63"/>
      <c r="H69" s="63"/>
      <c r="L69" s="63"/>
      <c r="P69" s="63"/>
      <c r="T69" s="63"/>
      <c r="X69" s="63"/>
      <c r="AB69" s="63"/>
      <c r="AF69" s="63"/>
      <c r="AJ69" s="63"/>
      <c r="AN69" s="63"/>
      <c r="AR69" s="63"/>
      <c r="AV69" s="63"/>
      <c r="AZ69" s="63"/>
      <c r="BD69" s="63"/>
    </row>
    <row r="70" spans="4:56" ht="13.2" x14ac:dyDescent="0.25">
      <c r="D70" s="63"/>
      <c r="H70" s="63"/>
      <c r="L70" s="63"/>
      <c r="P70" s="63"/>
      <c r="T70" s="63"/>
      <c r="X70" s="63"/>
      <c r="AB70" s="63"/>
      <c r="AF70" s="63"/>
      <c r="AJ70" s="63"/>
      <c r="AN70" s="63"/>
      <c r="AR70" s="63"/>
      <c r="AV70" s="63"/>
      <c r="AZ70" s="63"/>
      <c r="BD70" s="63"/>
    </row>
    <row r="71" spans="4:56" ht="13.2" x14ac:dyDescent="0.25">
      <c r="D71" s="63"/>
      <c r="H71" s="63"/>
      <c r="L71" s="63"/>
      <c r="P71" s="63"/>
      <c r="T71" s="63"/>
      <c r="X71" s="63"/>
      <c r="AB71" s="63"/>
      <c r="AF71" s="63"/>
      <c r="AJ71" s="63"/>
      <c r="AN71" s="63"/>
      <c r="AR71" s="63"/>
      <c r="AV71" s="63"/>
      <c r="AZ71" s="63"/>
      <c r="BD71" s="63"/>
    </row>
    <row r="72" spans="4:56" ht="13.2" x14ac:dyDescent="0.25">
      <c r="D72" s="63"/>
      <c r="H72" s="63"/>
      <c r="L72" s="63"/>
      <c r="P72" s="63"/>
      <c r="T72" s="63"/>
      <c r="X72" s="63"/>
      <c r="AB72" s="63"/>
      <c r="AF72" s="63"/>
      <c r="AJ72" s="63"/>
      <c r="AN72" s="63"/>
      <c r="AR72" s="63"/>
      <c r="AV72" s="63"/>
      <c r="AZ72" s="63"/>
      <c r="BD72" s="63"/>
    </row>
    <row r="73" spans="4:56" ht="13.2" x14ac:dyDescent="0.25">
      <c r="D73" s="63"/>
      <c r="H73" s="63"/>
      <c r="L73" s="63"/>
      <c r="P73" s="63"/>
      <c r="T73" s="63"/>
      <c r="X73" s="63"/>
      <c r="AB73" s="63"/>
      <c r="AF73" s="63"/>
      <c r="AJ73" s="63"/>
      <c r="AN73" s="63"/>
      <c r="AR73" s="63"/>
      <c r="AV73" s="63"/>
      <c r="AZ73" s="63"/>
      <c r="BD73" s="63"/>
    </row>
    <row r="74" spans="4:56" ht="13.2" x14ac:dyDescent="0.25">
      <c r="D74" s="63"/>
      <c r="H74" s="63"/>
      <c r="L74" s="63"/>
      <c r="P74" s="63"/>
      <c r="T74" s="63"/>
      <c r="X74" s="63"/>
      <c r="AB74" s="63"/>
      <c r="AF74" s="63"/>
      <c r="AJ74" s="63"/>
      <c r="AN74" s="63"/>
      <c r="AR74" s="63"/>
      <c r="AV74" s="63"/>
      <c r="AZ74" s="63"/>
      <c r="BD74" s="63"/>
    </row>
    <row r="75" spans="4:56" ht="13.2" x14ac:dyDescent="0.25">
      <c r="D75" s="63"/>
      <c r="H75" s="63"/>
      <c r="L75" s="63"/>
      <c r="P75" s="63"/>
      <c r="T75" s="63"/>
      <c r="X75" s="63"/>
      <c r="AB75" s="63"/>
      <c r="AF75" s="63"/>
      <c r="AJ75" s="63"/>
      <c r="AN75" s="63"/>
      <c r="AR75" s="63"/>
      <c r="AV75" s="63"/>
      <c r="AZ75" s="63"/>
      <c r="BD75" s="63"/>
    </row>
    <row r="76" spans="4:56" ht="13.2" x14ac:dyDescent="0.25">
      <c r="D76" s="63"/>
      <c r="H76" s="63"/>
      <c r="L76" s="63"/>
      <c r="P76" s="63"/>
      <c r="T76" s="63"/>
      <c r="X76" s="63"/>
      <c r="AB76" s="63"/>
      <c r="AF76" s="63"/>
      <c r="AJ76" s="63"/>
      <c r="AN76" s="63"/>
      <c r="AR76" s="63"/>
      <c r="AV76" s="63"/>
      <c r="AZ76" s="63"/>
      <c r="BD76" s="63"/>
    </row>
    <row r="77" spans="4:56" ht="13.2" x14ac:dyDescent="0.25">
      <c r="D77" s="63"/>
      <c r="H77" s="63"/>
      <c r="L77" s="63"/>
      <c r="P77" s="63"/>
      <c r="T77" s="63"/>
      <c r="X77" s="63"/>
      <c r="AB77" s="63"/>
      <c r="AF77" s="63"/>
      <c r="AJ77" s="63"/>
      <c r="AN77" s="63"/>
      <c r="AR77" s="63"/>
      <c r="AV77" s="63"/>
      <c r="AZ77" s="63"/>
      <c r="BD77" s="63"/>
    </row>
    <row r="78" spans="4:56" ht="13.2" x14ac:dyDescent="0.25">
      <c r="D78" s="63"/>
      <c r="H78" s="63"/>
      <c r="L78" s="63"/>
      <c r="P78" s="63"/>
      <c r="T78" s="63"/>
      <c r="X78" s="63"/>
      <c r="AB78" s="63"/>
      <c r="AF78" s="63"/>
      <c r="AJ78" s="63"/>
      <c r="AN78" s="63"/>
      <c r="AR78" s="63"/>
      <c r="AV78" s="63"/>
      <c r="AZ78" s="63"/>
      <c r="BD78" s="63"/>
    </row>
    <row r="79" spans="4:56" ht="13.2" x14ac:dyDescent="0.25">
      <c r="D79" s="63"/>
      <c r="H79" s="63"/>
      <c r="L79" s="63"/>
      <c r="P79" s="63"/>
      <c r="T79" s="63"/>
      <c r="X79" s="63"/>
      <c r="AB79" s="63"/>
      <c r="AF79" s="63"/>
      <c r="AJ79" s="63"/>
      <c r="AN79" s="63"/>
      <c r="AR79" s="63"/>
      <c r="AV79" s="63"/>
      <c r="AZ79" s="63"/>
      <c r="BD79" s="63"/>
    </row>
    <row r="80" spans="4:56" ht="13.2" x14ac:dyDescent="0.25">
      <c r="D80" s="63"/>
      <c r="H80" s="63"/>
      <c r="L80" s="63"/>
      <c r="P80" s="63"/>
      <c r="T80" s="63"/>
      <c r="X80" s="63"/>
      <c r="AB80" s="63"/>
      <c r="AF80" s="63"/>
      <c r="AJ80" s="63"/>
      <c r="AN80" s="63"/>
      <c r="AR80" s="63"/>
      <c r="AV80" s="63"/>
      <c r="AZ80" s="63"/>
      <c r="BD80" s="63"/>
    </row>
    <row r="81" spans="4:56" ht="13.2" x14ac:dyDescent="0.25">
      <c r="D81" s="63"/>
      <c r="H81" s="63"/>
      <c r="L81" s="63"/>
      <c r="P81" s="63"/>
      <c r="T81" s="63"/>
      <c r="X81" s="63"/>
      <c r="AB81" s="63"/>
      <c r="AF81" s="63"/>
      <c r="AJ81" s="63"/>
      <c r="AN81" s="63"/>
      <c r="AR81" s="63"/>
      <c r="AV81" s="63"/>
      <c r="AZ81" s="63"/>
      <c r="BD81" s="63"/>
    </row>
    <row r="82" spans="4:56" ht="13.2" x14ac:dyDescent="0.25">
      <c r="D82" s="63"/>
      <c r="H82" s="63"/>
      <c r="L82" s="63"/>
      <c r="P82" s="63"/>
      <c r="T82" s="63"/>
      <c r="X82" s="63"/>
      <c r="AB82" s="63"/>
      <c r="AF82" s="63"/>
      <c r="AJ82" s="63"/>
      <c r="AN82" s="63"/>
      <c r="AR82" s="63"/>
      <c r="AV82" s="63"/>
      <c r="AZ82" s="63"/>
      <c r="BD82" s="63"/>
    </row>
    <row r="83" spans="4:56" ht="13.2" x14ac:dyDescent="0.25">
      <c r="D83" s="63"/>
      <c r="H83" s="63"/>
      <c r="L83" s="63"/>
      <c r="P83" s="63"/>
      <c r="T83" s="63"/>
      <c r="X83" s="63"/>
      <c r="AB83" s="63"/>
      <c r="AF83" s="63"/>
      <c r="AJ83" s="63"/>
      <c r="AN83" s="63"/>
      <c r="AR83" s="63"/>
      <c r="AV83" s="63"/>
      <c r="AZ83" s="63"/>
      <c r="BD83" s="63"/>
    </row>
    <row r="84" spans="4:56" ht="13.2" x14ac:dyDescent="0.25">
      <c r="D84" s="63"/>
      <c r="H84" s="63"/>
      <c r="L84" s="63"/>
      <c r="P84" s="63"/>
      <c r="T84" s="63"/>
      <c r="X84" s="63"/>
      <c r="AB84" s="63"/>
      <c r="AF84" s="63"/>
      <c r="AJ84" s="63"/>
      <c r="AN84" s="63"/>
      <c r="AR84" s="63"/>
      <c r="AV84" s="63"/>
      <c r="AZ84" s="63"/>
      <c r="BD84" s="63"/>
    </row>
    <row r="85" spans="4:56" ht="13.2" x14ac:dyDescent="0.25">
      <c r="D85" s="63"/>
      <c r="H85" s="63"/>
      <c r="L85" s="63"/>
      <c r="P85" s="63"/>
      <c r="T85" s="63"/>
      <c r="X85" s="63"/>
      <c r="AB85" s="63"/>
      <c r="AF85" s="63"/>
      <c r="AJ85" s="63"/>
      <c r="AN85" s="63"/>
      <c r="AR85" s="63"/>
      <c r="AV85" s="63"/>
      <c r="AZ85" s="63"/>
      <c r="BD85" s="63"/>
    </row>
    <row r="86" spans="4:56" ht="13.2" x14ac:dyDescent="0.25">
      <c r="D86" s="63"/>
      <c r="H86" s="63"/>
      <c r="L86" s="63"/>
      <c r="P86" s="63"/>
      <c r="T86" s="63"/>
      <c r="X86" s="63"/>
      <c r="AB86" s="63"/>
      <c r="AF86" s="63"/>
      <c r="AJ86" s="63"/>
      <c r="AN86" s="63"/>
      <c r="AR86" s="63"/>
      <c r="AV86" s="63"/>
      <c r="AZ86" s="63"/>
      <c r="BD86" s="63"/>
    </row>
    <row r="87" spans="4:56" ht="13.2" x14ac:dyDescent="0.25">
      <c r="D87" s="63"/>
      <c r="H87" s="63"/>
      <c r="L87" s="63"/>
      <c r="P87" s="63"/>
      <c r="T87" s="63"/>
      <c r="X87" s="63"/>
      <c r="AB87" s="63"/>
      <c r="AF87" s="63"/>
      <c r="AJ87" s="63"/>
      <c r="AN87" s="63"/>
      <c r="AR87" s="63"/>
      <c r="AV87" s="63"/>
      <c r="AZ87" s="63"/>
      <c r="BD87" s="63"/>
    </row>
    <row r="88" spans="4:56" ht="13.2" x14ac:dyDescent="0.25">
      <c r="D88" s="63"/>
      <c r="H88" s="63"/>
      <c r="L88" s="63"/>
      <c r="P88" s="63"/>
      <c r="T88" s="63"/>
      <c r="X88" s="63"/>
      <c r="AB88" s="63"/>
      <c r="AF88" s="63"/>
      <c r="AJ88" s="63"/>
      <c r="AN88" s="63"/>
      <c r="AR88" s="63"/>
      <c r="AV88" s="63"/>
      <c r="AZ88" s="63"/>
      <c r="BD88" s="63"/>
    </row>
    <row r="89" spans="4:56" ht="13.2" x14ac:dyDescent="0.25">
      <c r="D89" s="63"/>
      <c r="H89" s="63"/>
      <c r="L89" s="63"/>
      <c r="P89" s="63"/>
      <c r="T89" s="63"/>
      <c r="X89" s="63"/>
      <c r="AB89" s="63"/>
      <c r="AF89" s="63"/>
      <c r="AJ89" s="63"/>
      <c r="AN89" s="63"/>
      <c r="AR89" s="63"/>
      <c r="AV89" s="63"/>
      <c r="AZ89" s="63"/>
      <c r="BD89" s="63"/>
    </row>
    <row r="90" spans="4:56" ht="13.2" x14ac:dyDescent="0.25">
      <c r="D90" s="63"/>
      <c r="H90" s="63"/>
      <c r="L90" s="63"/>
      <c r="P90" s="63"/>
      <c r="T90" s="63"/>
      <c r="X90" s="63"/>
      <c r="AB90" s="63"/>
      <c r="AF90" s="63"/>
      <c r="AJ90" s="63"/>
      <c r="AN90" s="63"/>
      <c r="AR90" s="63"/>
      <c r="AV90" s="63"/>
      <c r="AZ90" s="63"/>
      <c r="BD90" s="63"/>
    </row>
    <row r="91" spans="4:56" ht="13.2" x14ac:dyDescent="0.25">
      <c r="D91" s="63"/>
      <c r="H91" s="63"/>
      <c r="L91" s="63"/>
      <c r="P91" s="63"/>
      <c r="T91" s="63"/>
      <c r="X91" s="63"/>
      <c r="AB91" s="63"/>
      <c r="AF91" s="63"/>
      <c r="AJ91" s="63"/>
      <c r="AN91" s="63"/>
      <c r="AR91" s="63"/>
      <c r="AV91" s="63"/>
      <c r="AZ91" s="63"/>
      <c r="BD91" s="63"/>
    </row>
    <row r="92" spans="4:56" ht="13.2" x14ac:dyDescent="0.25">
      <c r="D92" s="63"/>
      <c r="H92" s="63"/>
      <c r="L92" s="63"/>
      <c r="P92" s="63"/>
      <c r="T92" s="63"/>
      <c r="X92" s="63"/>
      <c r="AB92" s="63"/>
      <c r="AF92" s="63"/>
      <c r="AJ92" s="63"/>
      <c r="AN92" s="63"/>
      <c r="AR92" s="63"/>
      <c r="AV92" s="63"/>
      <c r="AZ92" s="63"/>
      <c r="BD92" s="63"/>
    </row>
    <row r="93" spans="4:56" ht="13.2" x14ac:dyDescent="0.25">
      <c r="D93" s="63"/>
      <c r="H93" s="63"/>
      <c r="L93" s="63"/>
      <c r="P93" s="63"/>
      <c r="T93" s="63"/>
      <c r="X93" s="63"/>
      <c r="AB93" s="63"/>
      <c r="AF93" s="63"/>
      <c r="AJ93" s="63"/>
      <c r="AN93" s="63"/>
      <c r="AR93" s="63"/>
      <c r="AV93" s="63"/>
      <c r="AZ93" s="63"/>
      <c r="BD93" s="63"/>
    </row>
    <row r="94" spans="4:56" ht="13.2" x14ac:dyDescent="0.25">
      <c r="D94" s="63"/>
      <c r="H94" s="63"/>
      <c r="L94" s="63"/>
      <c r="P94" s="63"/>
      <c r="T94" s="63"/>
      <c r="X94" s="63"/>
      <c r="AB94" s="63"/>
      <c r="AF94" s="63"/>
      <c r="AJ94" s="63"/>
      <c r="AN94" s="63"/>
      <c r="AR94" s="63"/>
      <c r="AV94" s="63"/>
      <c r="AZ94" s="63"/>
      <c r="BD94" s="63"/>
    </row>
    <row r="95" spans="4:56" ht="13.2" x14ac:dyDescent="0.25">
      <c r="D95" s="63"/>
      <c r="H95" s="63"/>
      <c r="L95" s="63"/>
      <c r="P95" s="63"/>
      <c r="T95" s="63"/>
      <c r="X95" s="63"/>
      <c r="AB95" s="63"/>
      <c r="AF95" s="63"/>
      <c r="AJ95" s="63"/>
      <c r="AN95" s="63"/>
      <c r="AR95" s="63"/>
      <c r="AV95" s="63"/>
      <c r="AZ95" s="63"/>
      <c r="BD95" s="63"/>
    </row>
    <row r="96" spans="4:56" ht="13.2" x14ac:dyDescent="0.25">
      <c r="D96" s="63"/>
      <c r="H96" s="63"/>
      <c r="L96" s="63"/>
      <c r="P96" s="63"/>
      <c r="T96" s="63"/>
      <c r="X96" s="63"/>
      <c r="AB96" s="63"/>
      <c r="AF96" s="63"/>
      <c r="AJ96" s="63"/>
      <c r="AN96" s="63"/>
      <c r="AR96" s="63"/>
      <c r="AV96" s="63"/>
      <c r="AZ96" s="63"/>
      <c r="BD96" s="63"/>
    </row>
    <row r="97" spans="4:56" ht="13.2" x14ac:dyDescent="0.25">
      <c r="D97" s="63"/>
      <c r="H97" s="63"/>
      <c r="L97" s="63"/>
      <c r="P97" s="63"/>
      <c r="T97" s="63"/>
      <c r="X97" s="63"/>
      <c r="AB97" s="63"/>
      <c r="AF97" s="63"/>
      <c r="AJ97" s="63"/>
      <c r="AN97" s="63"/>
      <c r="AR97" s="63"/>
      <c r="AV97" s="63"/>
      <c r="AZ97" s="63"/>
      <c r="BD97" s="63"/>
    </row>
    <row r="98" spans="4:56" ht="13.2" x14ac:dyDescent="0.25">
      <c r="D98" s="63"/>
      <c r="H98" s="63"/>
      <c r="L98" s="63"/>
      <c r="P98" s="63"/>
      <c r="T98" s="63"/>
      <c r="X98" s="63"/>
      <c r="AB98" s="63"/>
      <c r="AF98" s="63"/>
      <c r="AJ98" s="63"/>
      <c r="AN98" s="63"/>
      <c r="AR98" s="63"/>
      <c r="AV98" s="63"/>
      <c r="AZ98" s="63"/>
      <c r="BD98" s="63"/>
    </row>
    <row r="99" spans="4:56" ht="13.2" x14ac:dyDescent="0.25">
      <c r="D99" s="63"/>
      <c r="H99" s="63"/>
      <c r="L99" s="63"/>
      <c r="P99" s="63"/>
      <c r="T99" s="63"/>
      <c r="X99" s="63"/>
      <c r="AB99" s="63"/>
      <c r="AF99" s="63"/>
      <c r="AJ99" s="63"/>
      <c r="AN99" s="63"/>
      <c r="AR99" s="63"/>
      <c r="AV99" s="63"/>
      <c r="AZ99" s="63"/>
      <c r="BD99" s="63"/>
    </row>
    <row r="100" spans="4:56" ht="13.2" x14ac:dyDescent="0.25">
      <c r="D100" s="63"/>
      <c r="H100" s="63"/>
      <c r="L100" s="63"/>
      <c r="P100" s="63"/>
      <c r="T100" s="63"/>
      <c r="X100" s="63"/>
      <c r="AB100" s="63"/>
      <c r="AF100" s="63"/>
      <c r="AJ100" s="63"/>
      <c r="AN100" s="63"/>
      <c r="AR100" s="63"/>
      <c r="AV100" s="63"/>
      <c r="AZ100" s="63"/>
      <c r="BD100" s="63"/>
    </row>
    <row r="101" spans="4:56" ht="13.2" x14ac:dyDescent="0.25">
      <c r="D101" s="63"/>
      <c r="H101" s="63"/>
      <c r="L101" s="63"/>
      <c r="P101" s="63"/>
      <c r="T101" s="63"/>
      <c r="X101" s="63"/>
      <c r="AB101" s="63"/>
      <c r="AF101" s="63"/>
      <c r="AJ101" s="63"/>
      <c r="AN101" s="63"/>
      <c r="AR101" s="63"/>
      <c r="AV101" s="63"/>
      <c r="AZ101" s="63"/>
      <c r="BD101" s="63"/>
    </row>
    <row r="102" spans="4:56" ht="13.2" x14ac:dyDescent="0.25">
      <c r="D102" s="63"/>
      <c r="H102" s="63"/>
      <c r="L102" s="63"/>
      <c r="P102" s="63"/>
      <c r="T102" s="63"/>
      <c r="X102" s="63"/>
      <c r="AB102" s="63"/>
      <c r="AF102" s="63"/>
      <c r="AJ102" s="63"/>
      <c r="AN102" s="63"/>
      <c r="AR102" s="63"/>
      <c r="AV102" s="63"/>
      <c r="AZ102" s="63"/>
      <c r="BD102" s="63"/>
    </row>
    <row r="103" spans="4:56" ht="13.2" x14ac:dyDescent="0.25">
      <c r="D103" s="63"/>
      <c r="H103" s="63"/>
      <c r="L103" s="63"/>
      <c r="P103" s="63"/>
      <c r="T103" s="63"/>
      <c r="X103" s="63"/>
      <c r="AB103" s="63"/>
      <c r="AF103" s="63"/>
      <c r="AJ103" s="63"/>
      <c r="AN103" s="63"/>
      <c r="AR103" s="63"/>
      <c r="AV103" s="63"/>
      <c r="AZ103" s="63"/>
      <c r="BD103" s="63"/>
    </row>
    <row r="104" spans="4:56" ht="13.2" x14ac:dyDescent="0.25">
      <c r="D104" s="63"/>
      <c r="H104" s="63"/>
      <c r="L104" s="63"/>
      <c r="P104" s="63"/>
      <c r="T104" s="63"/>
      <c r="X104" s="63"/>
      <c r="AB104" s="63"/>
      <c r="AF104" s="63"/>
      <c r="AJ104" s="63"/>
      <c r="AN104" s="63"/>
      <c r="AR104" s="63"/>
      <c r="AV104" s="63"/>
      <c r="AZ104" s="63"/>
      <c r="BD104" s="63"/>
    </row>
    <row r="105" spans="4:56" ht="13.2" x14ac:dyDescent="0.25">
      <c r="D105" s="63"/>
      <c r="H105" s="63"/>
      <c r="L105" s="63"/>
      <c r="P105" s="63"/>
      <c r="T105" s="63"/>
      <c r="X105" s="63"/>
      <c r="AB105" s="63"/>
      <c r="AF105" s="63"/>
      <c r="AJ105" s="63"/>
      <c r="AN105" s="63"/>
      <c r="AR105" s="63"/>
      <c r="AV105" s="63"/>
      <c r="AZ105" s="63"/>
      <c r="BD105" s="63"/>
    </row>
    <row r="106" spans="4:56" ht="13.2" x14ac:dyDescent="0.25">
      <c r="D106" s="63"/>
      <c r="H106" s="63"/>
      <c r="L106" s="63"/>
      <c r="P106" s="63"/>
      <c r="T106" s="63"/>
      <c r="X106" s="63"/>
      <c r="AB106" s="63"/>
      <c r="AF106" s="63"/>
      <c r="AJ106" s="63"/>
      <c r="AN106" s="63"/>
      <c r="AR106" s="63"/>
      <c r="AV106" s="63"/>
      <c r="AZ106" s="63"/>
      <c r="BD106" s="63"/>
    </row>
    <row r="107" spans="4:56" ht="13.2" x14ac:dyDescent="0.25">
      <c r="D107" s="63"/>
      <c r="H107" s="63"/>
      <c r="L107" s="63"/>
      <c r="P107" s="63"/>
      <c r="T107" s="63"/>
      <c r="X107" s="63"/>
      <c r="AB107" s="63"/>
      <c r="AF107" s="63"/>
      <c r="AJ107" s="63"/>
      <c r="AN107" s="63"/>
      <c r="AR107" s="63"/>
      <c r="AV107" s="63"/>
      <c r="AZ107" s="63"/>
      <c r="BD107" s="63"/>
    </row>
    <row r="108" spans="4:56" ht="13.2" x14ac:dyDescent="0.25">
      <c r="D108" s="63"/>
      <c r="H108" s="63"/>
      <c r="L108" s="63"/>
      <c r="P108" s="63"/>
      <c r="T108" s="63"/>
      <c r="X108" s="63"/>
      <c r="AB108" s="63"/>
      <c r="AF108" s="63"/>
      <c r="AJ108" s="63"/>
      <c r="AN108" s="63"/>
      <c r="AR108" s="63"/>
      <c r="AV108" s="63"/>
      <c r="AZ108" s="63"/>
      <c r="BD108" s="63"/>
    </row>
    <row r="109" spans="4:56" ht="13.2" x14ac:dyDescent="0.25">
      <c r="D109" s="63"/>
      <c r="H109" s="63"/>
      <c r="L109" s="63"/>
      <c r="P109" s="63"/>
      <c r="T109" s="63"/>
      <c r="X109" s="63"/>
      <c r="AB109" s="63"/>
      <c r="AF109" s="63"/>
      <c r="AJ109" s="63"/>
      <c r="AN109" s="63"/>
      <c r="AR109" s="63"/>
      <c r="AV109" s="63"/>
      <c r="AZ109" s="63"/>
      <c r="BD109" s="63"/>
    </row>
    <row r="110" spans="4:56" ht="13.2" x14ac:dyDescent="0.25">
      <c r="D110" s="63"/>
      <c r="H110" s="63"/>
      <c r="L110" s="63"/>
      <c r="P110" s="63"/>
      <c r="T110" s="63"/>
      <c r="X110" s="63"/>
      <c r="AB110" s="63"/>
      <c r="AF110" s="63"/>
      <c r="AJ110" s="63"/>
      <c r="AN110" s="63"/>
      <c r="AR110" s="63"/>
      <c r="AV110" s="63"/>
      <c r="AZ110" s="63"/>
      <c r="BD110" s="63"/>
    </row>
    <row r="111" spans="4:56" ht="13.2" x14ac:dyDescent="0.25">
      <c r="D111" s="63"/>
      <c r="H111" s="63"/>
      <c r="L111" s="63"/>
      <c r="P111" s="63"/>
      <c r="T111" s="63"/>
      <c r="X111" s="63"/>
      <c r="AB111" s="63"/>
      <c r="AF111" s="63"/>
      <c r="AJ111" s="63"/>
      <c r="AN111" s="63"/>
      <c r="AR111" s="63"/>
      <c r="AV111" s="63"/>
      <c r="AZ111" s="63"/>
      <c r="BD111" s="63"/>
    </row>
    <row r="112" spans="4:56" ht="13.2" x14ac:dyDescent="0.25">
      <c r="D112" s="63"/>
      <c r="H112" s="63"/>
      <c r="L112" s="63"/>
      <c r="P112" s="63"/>
      <c r="T112" s="63"/>
      <c r="X112" s="63"/>
      <c r="AB112" s="63"/>
      <c r="AF112" s="63"/>
      <c r="AJ112" s="63"/>
      <c r="AN112" s="63"/>
      <c r="AR112" s="63"/>
      <c r="AV112" s="63"/>
      <c r="AZ112" s="63"/>
      <c r="BD112" s="63"/>
    </row>
    <row r="113" spans="4:56" ht="13.2" x14ac:dyDescent="0.25">
      <c r="D113" s="63"/>
      <c r="H113" s="63"/>
      <c r="L113" s="63"/>
      <c r="P113" s="63"/>
      <c r="T113" s="63"/>
      <c r="X113" s="63"/>
      <c r="AB113" s="63"/>
      <c r="AF113" s="63"/>
      <c r="AJ113" s="63"/>
      <c r="AN113" s="63"/>
      <c r="AR113" s="63"/>
      <c r="AV113" s="63"/>
      <c r="AZ113" s="63"/>
      <c r="BD113" s="63"/>
    </row>
    <row r="114" spans="4:56" ht="13.2" x14ac:dyDescent="0.25">
      <c r="D114" s="63"/>
      <c r="H114" s="63"/>
      <c r="L114" s="63"/>
      <c r="P114" s="63"/>
      <c r="T114" s="63"/>
      <c r="X114" s="63"/>
      <c r="AB114" s="63"/>
      <c r="AF114" s="63"/>
      <c r="AJ114" s="63"/>
      <c r="AN114" s="63"/>
      <c r="AR114" s="63"/>
      <c r="AV114" s="63"/>
      <c r="AZ114" s="63"/>
      <c r="BD114" s="63"/>
    </row>
    <row r="115" spans="4:56" ht="13.2" x14ac:dyDescent="0.25">
      <c r="D115" s="63"/>
      <c r="H115" s="63"/>
      <c r="L115" s="63"/>
      <c r="P115" s="63"/>
      <c r="T115" s="63"/>
      <c r="X115" s="63"/>
      <c r="AB115" s="63"/>
      <c r="AF115" s="63"/>
      <c r="AJ115" s="63"/>
      <c r="AN115" s="63"/>
      <c r="AR115" s="63"/>
      <c r="AV115" s="63"/>
      <c r="AZ115" s="63"/>
      <c r="BD115" s="63"/>
    </row>
    <row r="116" spans="4:56" ht="13.2" x14ac:dyDescent="0.25">
      <c r="D116" s="63"/>
      <c r="H116" s="63"/>
      <c r="L116" s="63"/>
      <c r="P116" s="63"/>
      <c r="T116" s="63"/>
      <c r="X116" s="63"/>
      <c r="AB116" s="63"/>
      <c r="AF116" s="63"/>
      <c r="AJ116" s="63"/>
      <c r="AN116" s="63"/>
      <c r="AR116" s="63"/>
      <c r="AV116" s="63"/>
      <c r="AZ116" s="63"/>
      <c r="BD116" s="63"/>
    </row>
    <row r="117" spans="4:56" ht="13.2" x14ac:dyDescent="0.25">
      <c r="D117" s="63"/>
      <c r="H117" s="63"/>
      <c r="L117" s="63"/>
      <c r="P117" s="63"/>
      <c r="T117" s="63"/>
      <c r="X117" s="63"/>
      <c r="AB117" s="63"/>
      <c r="AF117" s="63"/>
      <c r="AJ117" s="63"/>
      <c r="AN117" s="63"/>
      <c r="AR117" s="63"/>
      <c r="AV117" s="63"/>
      <c r="AZ117" s="63"/>
      <c r="BD117" s="63"/>
    </row>
    <row r="118" spans="4:56" ht="13.2" x14ac:dyDescent="0.25">
      <c r="D118" s="63"/>
      <c r="H118" s="63"/>
      <c r="L118" s="63"/>
      <c r="P118" s="63"/>
      <c r="T118" s="63"/>
      <c r="X118" s="63"/>
      <c r="AB118" s="63"/>
      <c r="AF118" s="63"/>
      <c r="AJ118" s="63"/>
      <c r="AN118" s="63"/>
      <c r="AR118" s="63"/>
      <c r="AV118" s="63"/>
      <c r="AZ118" s="63"/>
      <c r="BD118" s="63"/>
    </row>
    <row r="119" spans="4:56" ht="13.2" x14ac:dyDescent="0.25">
      <c r="D119" s="63"/>
      <c r="H119" s="63"/>
      <c r="L119" s="63"/>
      <c r="P119" s="63"/>
      <c r="T119" s="63"/>
      <c r="X119" s="63"/>
      <c r="AB119" s="63"/>
      <c r="AF119" s="63"/>
      <c r="AJ119" s="63"/>
      <c r="AN119" s="63"/>
      <c r="AR119" s="63"/>
      <c r="AV119" s="63"/>
      <c r="AZ119" s="63"/>
      <c r="BD119" s="63"/>
    </row>
    <row r="120" spans="4:56" ht="13.2" x14ac:dyDescent="0.25">
      <c r="D120" s="63"/>
      <c r="H120" s="63"/>
      <c r="L120" s="63"/>
      <c r="P120" s="63"/>
      <c r="T120" s="63"/>
      <c r="X120" s="63"/>
      <c r="AB120" s="63"/>
      <c r="AF120" s="63"/>
      <c r="AJ120" s="63"/>
      <c r="AN120" s="63"/>
      <c r="AR120" s="63"/>
      <c r="AV120" s="63"/>
      <c r="AZ120" s="63"/>
      <c r="BD120" s="63"/>
    </row>
    <row r="121" spans="4:56" ht="13.2" x14ac:dyDescent="0.25">
      <c r="D121" s="63"/>
      <c r="H121" s="63"/>
      <c r="L121" s="63"/>
      <c r="P121" s="63"/>
      <c r="T121" s="63"/>
      <c r="X121" s="63"/>
      <c r="AB121" s="63"/>
      <c r="AF121" s="63"/>
      <c r="AJ121" s="63"/>
      <c r="AN121" s="63"/>
      <c r="AR121" s="63"/>
      <c r="AV121" s="63"/>
      <c r="AZ121" s="63"/>
      <c r="BD121" s="63"/>
    </row>
    <row r="122" spans="4:56" ht="13.2" x14ac:dyDescent="0.25">
      <c r="D122" s="63"/>
      <c r="H122" s="63"/>
      <c r="L122" s="63"/>
      <c r="P122" s="63"/>
      <c r="T122" s="63"/>
      <c r="X122" s="63"/>
      <c r="AB122" s="63"/>
      <c r="AF122" s="63"/>
      <c r="AJ122" s="63"/>
      <c r="AN122" s="63"/>
      <c r="AR122" s="63"/>
      <c r="AV122" s="63"/>
      <c r="AZ122" s="63"/>
      <c r="BD122" s="63"/>
    </row>
    <row r="123" spans="4:56" ht="13.2" x14ac:dyDescent="0.25">
      <c r="D123" s="63"/>
      <c r="H123" s="63"/>
      <c r="L123" s="63"/>
      <c r="P123" s="63"/>
      <c r="T123" s="63"/>
      <c r="X123" s="63"/>
      <c r="AB123" s="63"/>
      <c r="AF123" s="63"/>
      <c r="AJ123" s="63"/>
      <c r="AN123" s="63"/>
      <c r="AR123" s="63"/>
      <c r="AV123" s="63"/>
      <c r="AZ123" s="63"/>
      <c r="BD123" s="63"/>
    </row>
    <row r="124" spans="4:56" ht="13.2" x14ac:dyDescent="0.25">
      <c r="D124" s="63"/>
      <c r="H124" s="63"/>
      <c r="L124" s="63"/>
      <c r="P124" s="63"/>
      <c r="T124" s="63"/>
      <c r="X124" s="63"/>
      <c r="AB124" s="63"/>
      <c r="AF124" s="63"/>
      <c r="AJ124" s="63"/>
      <c r="AN124" s="63"/>
      <c r="AR124" s="63"/>
      <c r="AV124" s="63"/>
      <c r="AZ124" s="63"/>
      <c r="BD124" s="63"/>
    </row>
    <row r="125" spans="4:56" ht="13.2" x14ac:dyDescent="0.25">
      <c r="D125" s="63"/>
      <c r="H125" s="63"/>
      <c r="L125" s="63"/>
      <c r="P125" s="63"/>
      <c r="T125" s="63"/>
      <c r="X125" s="63"/>
      <c r="AB125" s="63"/>
      <c r="AF125" s="63"/>
      <c r="AJ125" s="63"/>
      <c r="AN125" s="63"/>
      <c r="AR125" s="63"/>
      <c r="AV125" s="63"/>
      <c r="AZ125" s="63"/>
      <c r="BD125" s="63"/>
    </row>
    <row r="126" spans="4:56" ht="13.2" x14ac:dyDescent="0.25">
      <c r="D126" s="63"/>
      <c r="H126" s="63"/>
      <c r="L126" s="63"/>
      <c r="P126" s="63"/>
      <c r="T126" s="63"/>
      <c r="X126" s="63"/>
      <c r="AB126" s="63"/>
      <c r="AF126" s="63"/>
      <c r="AJ126" s="63"/>
      <c r="AN126" s="63"/>
      <c r="AR126" s="63"/>
      <c r="AV126" s="63"/>
      <c r="AZ126" s="63"/>
      <c r="BD126" s="63"/>
    </row>
    <row r="127" spans="4:56" ht="13.2" x14ac:dyDescent="0.25">
      <c r="D127" s="63"/>
      <c r="H127" s="63"/>
      <c r="L127" s="63"/>
      <c r="P127" s="63"/>
      <c r="T127" s="63"/>
      <c r="X127" s="63"/>
      <c r="AB127" s="63"/>
      <c r="AF127" s="63"/>
      <c r="AJ127" s="63"/>
      <c r="AN127" s="63"/>
      <c r="AR127" s="63"/>
      <c r="AV127" s="63"/>
      <c r="AZ127" s="63"/>
      <c r="BD127" s="63"/>
    </row>
    <row r="128" spans="4:56" ht="13.2" x14ac:dyDescent="0.25">
      <c r="D128" s="63"/>
      <c r="H128" s="63"/>
      <c r="L128" s="63"/>
      <c r="P128" s="63"/>
      <c r="T128" s="63"/>
      <c r="X128" s="63"/>
      <c r="AB128" s="63"/>
      <c r="AF128" s="63"/>
      <c r="AJ128" s="63"/>
      <c r="AN128" s="63"/>
      <c r="AR128" s="63"/>
      <c r="AV128" s="63"/>
      <c r="AZ128" s="63"/>
      <c r="BD128" s="63"/>
    </row>
    <row r="129" spans="4:56" ht="13.2" x14ac:dyDescent="0.25">
      <c r="D129" s="63"/>
      <c r="H129" s="63"/>
      <c r="L129" s="63"/>
      <c r="P129" s="63"/>
      <c r="T129" s="63"/>
      <c r="X129" s="63"/>
      <c r="AB129" s="63"/>
      <c r="AF129" s="63"/>
      <c r="AJ129" s="63"/>
      <c r="AN129" s="63"/>
      <c r="AR129" s="63"/>
      <c r="AV129" s="63"/>
      <c r="AZ129" s="63"/>
      <c r="BD129" s="63"/>
    </row>
    <row r="130" spans="4:56" ht="13.2" x14ac:dyDescent="0.25">
      <c r="D130" s="63"/>
      <c r="H130" s="63"/>
      <c r="L130" s="63"/>
      <c r="P130" s="63"/>
      <c r="T130" s="63"/>
      <c r="X130" s="63"/>
      <c r="AB130" s="63"/>
      <c r="AF130" s="63"/>
      <c r="AJ130" s="63"/>
      <c r="AN130" s="63"/>
      <c r="AR130" s="63"/>
      <c r="AV130" s="63"/>
      <c r="AZ130" s="63"/>
      <c r="BD130" s="63"/>
    </row>
    <row r="131" spans="4:56" ht="13.2" x14ac:dyDescent="0.25">
      <c r="D131" s="63"/>
      <c r="H131" s="63"/>
      <c r="L131" s="63"/>
      <c r="P131" s="63"/>
      <c r="T131" s="63"/>
      <c r="X131" s="63"/>
      <c r="AB131" s="63"/>
      <c r="AF131" s="63"/>
      <c r="AJ131" s="63"/>
      <c r="AN131" s="63"/>
      <c r="AR131" s="63"/>
      <c r="AV131" s="63"/>
      <c r="AZ131" s="63"/>
      <c r="BD131" s="63"/>
    </row>
    <row r="132" spans="4:56" ht="13.2" x14ac:dyDescent="0.25">
      <c r="D132" s="63"/>
      <c r="H132" s="63"/>
      <c r="L132" s="63"/>
      <c r="P132" s="63"/>
      <c r="T132" s="63"/>
      <c r="X132" s="63"/>
      <c r="AB132" s="63"/>
      <c r="AF132" s="63"/>
      <c r="AJ132" s="63"/>
      <c r="AN132" s="63"/>
      <c r="AR132" s="63"/>
      <c r="AV132" s="63"/>
      <c r="AZ132" s="63"/>
      <c r="BD132" s="63"/>
    </row>
    <row r="133" spans="4:56" ht="13.2" x14ac:dyDescent="0.25">
      <c r="D133" s="63"/>
      <c r="H133" s="63"/>
      <c r="L133" s="63"/>
      <c r="P133" s="63"/>
      <c r="T133" s="63"/>
      <c r="X133" s="63"/>
      <c r="AB133" s="63"/>
      <c r="AF133" s="63"/>
      <c r="AJ133" s="63"/>
      <c r="AN133" s="63"/>
      <c r="AR133" s="63"/>
      <c r="AV133" s="63"/>
      <c r="AZ133" s="63"/>
      <c r="BD133" s="63"/>
    </row>
    <row r="134" spans="4:56" ht="13.2" x14ac:dyDescent="0.25">
      <c r="D134" s="63"/>
      <c r="H134" s="63"/>
      <c r="L134" s="63"/>
      <c r="P134" s="63"/>
      <c r="T134" s="63"/>
      <c r="X134" s="63"/>
      <c r="AB134" s="63"/>
      <c r="AF134" s="63"/>
      <c r="AJ134" s="63"/>
      <c r="AN134" s="63"/>
      <c r="AR134" s="63"/>
      <c r="AV134" s="63"/>
      <c r="AZ134" s="63"/>
      <c r="BD134" s="63"/>
    </row>
    <row r="135" spans="4:56" ht="13.2" x14ac:dyDescent="0.25">
      <c r="D135" s="63"/>
      <c r="H135" s="63"/>
      <c r="L135" s="63"/>
      <c r="P135" s="63"/>
      <c r="T135" s="63"/>
      <c r="X135" s="63"/>
      <c r="AB135" s="63"/>
      <c r="AF135" s="63"/>
      <c r="AJ135" s="63"/>
      <c r="AN135" s="63"/>
      <c r="AR135" s="63"/>
      <c r="AV135" s="63"/>
      <c r="AZ135" s="63"/>
      <c r="BD135" s="63"/>
    </row>
    <row r="136" spans="4:56" ht="13.2" x14ac:dyDescent="0.25">
      <c r="D136" s="63"/>
      <c r="H136" s="63"/>
      <c r="L136" s="63"/>
      <c r="P136" s="63"/>
      <c r="T136" s="63"/>
      <c r="X136" s="63"/>
      <c r="AB136" s="63"/>
      <c r="AF136" s="63"/>
      <c r="AJ136" s="63"/>
      <c r="AN136" s="63"/>
      <c r="AR136" s="63"/>
      <c r="AV136" s="63"/>
      <c r="AZ136" s="63"/>
      <c r="BD136" s="63"/>
    </row>
    <row r="137" spans="4:56" ht="13.2" x14ac:dyDescent="0.25">
      <c r="D137" s="63"/>
      <c r="H137" s="63"/>
      <c r="L137" s="63"/>
      <c r="P137" s="63"/>
      <c r="T137" s="63"/>
      <c r="X137" s="63"/>
      <c r="AB137" s="63"/>
      <c r="AF137" s="63"/>
      <c r="AJ137" s="63"/>
      <c r="AN137" s="63"/>
      <c r="AR137" s="63"/>
      <c r="AV137" s="63"/>
      <c r="AZ137" s="63"/>
      <c r="BD137" s="63"/>
    </row>
    <row r="138" spans="4:56" ht="13.2" x14ac:dyDescent="0.25">
      <c r="D138" s="63"/>
      <c r="H138" s="63"/>
      <c r="L138" s="63"/>
      <c r="P138" s="63"/>
      <c r="T138" s="63"/>
      <c r="X138" s="63"/>
      <c r="AB138" s="63"/>
      <c r="AF138" s="63"/>
      <c r="AJ138" s="63"/>
      <c r="AN138" s="63"/>
      <c r="AR138" s="63"/>
      <c r="AV138" s="63"/>
      <c r="AZ138" s="63"/>
      <c r="BD138" s="63"/>
    </row>
    <row r="139" spans="4:56" ht="13.2" x14ac:dyDescent="0.25">
      <c r="D139" s="63"/>
      <c r="H139" s="63"/>
      <c r="L139" s="63"/>
      <c r="P139" s="63"/>
      <c r="T139" s="63"/>
      <c r="X139" s="63"/>
      <c r="AB139" s="63"/>
      <c r="AF139" s="63"/>
      <c r="AJ139" s="63"/>
      <c r="AN139" s="63"/>
      <c r="AR139" s="63"/>
      <c r="AV139" s="63"/>
      <c r="AZ139" s="63"/>
      <c r="BD139" s="63"/>
    </row>
    <row r="140" spans="4:56" ht="13.2" x14ac:dyDescent="0.25">
      <c r="D140" s="63"/>
      <c r="H140" s="63"/>
      <c r="L140" s="63"/>
      <c r="P140" s="63"/>
      <c r="T140" s="63"/>
      <c r="X140" s="63"/>
      <c r="AB140" s="63"/>
      <c r="AF140" s="63"/>
      <c r="AJ140" s="63"/>
      <c r="AN140" s="63"/>
      <c r="AR140" s="63"/>
      <c r="AV140" s="63"/>
      <c r="AZ140" s="63"/>
      <c r="BD140" s="63"/>
    </row>
    <row r="141" spans="4:56" ht="13.2" x14ac:dyDescent="0.25">
      <c r="D141" s="63"/>
      <c r="H141" s="63"/>
      <c r="L141" s="63"/>
      <c r="P141" s="63"/>
      <c r="T141" s="63"/>
      <c r="X141" s="63"/>
      <c r="AB141" s="63"/>
      <c r="AF141" s="63"/>
      <c r="AJ141" s="63"/>
      <c r="AN141" s="63"/>
      <c r="AR141" s="63"/>
      <c r="AV141" s="63"/>
      <c r="AZ141" s="63"/>
      <c r="BD141" s="63"/>
    </row>
    <row r="142" spans="4:56" ht="13.2" x14ac:dyDescent="0.25">
      <c r="D142" s="63"/>
      <c r="H142" s="63"/>
      <c r="L142" s="63"/>
      <c r="P142" s="63"/>
      <c r="T142" s="63"/>
      <c r="X142" s="63"/>
      <c r="AB142" s="63"/>
      <c r="AF142" s="63"/>
      <c r="AJ142" s="63"/>
      <c r="AN142" s="63"/>
      <c r="AR142" s="63"/>
      <c r="AV142" s="63"/>
      <c r="AZ142" s="63"/>
      <c r="BD142" s="63"/>
    </row>
    <row r="143" spans="4:56" ht="13.2" x14ac:dyDescent="0.25">
      <c r="D143" s="63"/>
      <c r="H143" s="63"/>
      <c r="L143" s="63"/>
      <c r="P143" s="63"/>
      <c r="T143" s="63"/>
      <c r="X143" s="63"/>
      <c r="AB143" s="63"/>
      <c r="AF143" s="63"/>
      <c r="AJ143" s="63"/>
      <c r="AN143" s="63"/>
      <c r="AR143" s="63"/>
      <c r="AV143" s="63"/>
      <c r="AZ143" s="63"/>
      <c r="BD143" s="63"/>
    </row>
    <row r="144" spans="4:56" ht="13.2" x14ac:dyDescent="0.25">
      <c r="D144" s="63"/>
      <c r="H144" s="63"/>
      <c r="L144" s="63"/>
      <c r="P144" s="63"/>
      <c r="T144" s="63"/>
      <c r="X144" s="63"/>
      <c r="AB144" s="63"/>
      <c r="AF144" s="63"/>
      <c r="AJ144" s="63"/>
      <c r="AN144" s="63"/>
      <c r="AR144" s="63"/>
      <c r="AV144" s="63"/>
      <c r="AZ144" s="63"/>
      <c r="BD144" s="63"/>
    </row>
    <row r="145" spans="4:56" ht="13.2" x14ac:dyDescent="0.25">
      <c r="D145" s="63"/>
      <c r="H145" s="63"/>
      <c r="L145" s="63"/>
      <c r="P145" s="63"/>
      <c r="T145" s="63"/>
      <c r="X145" s="63"/>
      <c r="AB145" s="63"/>
      <c r="AF145" s="63"/>
      <c r="AJ145" s="63"/>
      <c r="AN145" s="63"/>
      <c r="AR145" s="63"/>
      <c r="AV145" s="63"/>
      <c r="AZ145" s="63"/>
      <c r="BD145" s="63"/>
    </row>
    <row r="146" spans="4:56" ht="13.2" x14ac:dyDescent="0.25">
      <c r="D146" s="63"/>
      <c r="H146" s="63"/>
      <c r="L146" s="63"/>
      <c r="P146" s="63"/>
      <c r="T146" s="63"/>
      <c r="X146" s="63"/>
      <c r="AB146" s="63"/>
      <c r="AF146" s="63"/>
      <c r="AJ146" s="63"/>
      <c r="AN146" s="63"/>
      <c r="AR146" s="63"/>
      <c r="AV146" s="63"/>
      <c r="AZ146" s="63"/>
      <c r="BD146" s="63"/>
    </row>
    <row r="147" spans="4:56" ht="13.2" x14ac:dyDescent="0.25">
      <c r="D147" s="63"/>
      <c r="H147" s="63"/>
      <c r="L147" s="63"/>
      <c r="P147" s="63"/>
      <c r="T147" s="63"/>
      <c r="X147" s="63"/>
      <c r="AB147" s="63"/>
      <c r="AF147" s="63"/>
      <c r="AJ147" s="63"/>
      <c r="AN147" s="63"/>
      <c r="AR147" s="63"/>
      <c r="AV147" s="63"/>
      <c r="AZ147" s="63"/>
      <c r="BD147" s="63"/>
    </row>
    <row r="148" spans="4:56" ht="13.2" x14ac:dyDescent="0.25">
      <c r="D148" s="63"/>
      <c r="H148" s="63"/>
      <c r="L148" s="63"/>
      <c r="P148" s="63"/>
      <c r="T148" s="63"/>
      <c r="X148" s="63"/>
      <c r="AB148" s="63"/>
      <c r="AF148" s="63"/>
      <c r="AJ148" s="63"/>
      <c r="AN148" s="63"/>
      <c r="AR148" s="63"/>
      <c r="AV148" s="63"/>
      <c r="AZ148" s="63"/>
      <c r="BD148" s="63"/>
    </row>
    <row r="149" spans="4:56" ht="13.2" x14ac:dyDescent="0.25">
      <c r="D149" s="63"/>
      <c r="H149" s="63"/>
      <c r="L149" s="63"/>
      <c r="P149" s="63"/>
      <c r="T149" s="63"/>
      <c r="X149" s="63"/>
      <c r="AB149" s="63"/>
      <c r="AF149" s="63"/>
      <c r="AJ149" s="63"/>
      <c r="AN149" s="63"/>
      <c r="AR149" s="63"/>
      <c r="AV149" s="63"/>
      <c r="AZ149" s="63"/>
      <c r="BD149" s="63"/>
    </row>
    <row r="150" spans="4:56" ht="13.2" x14ac:dyDescent="0.25">
      <c r="D150" s="63"/>
      <c r="H150" s="63"/>
      <c r="L150" s="63"/>
      <c r="P150" s="63"/>
      <c r="T150" s="63"/>
      <c r="X150" s="63"/>
      <c r="AB150" s="63"/>
      <c r="AF150" s="63"/>
      <c r="AJ150" s="63"/>
      <c r="AN150" s="63"/>
      <c r="AR150" s="63"/>
      <c r="AV150" s="63"/>
      <c r="AZ150" s="63"/>
      <c r="BD150" s="63"/>
    </row>
    <row r="151" spans="4:56" ht="13.2" x14ac:dyDescent="0.25">
      <c r="D151" s="63"/>
      <c r="H151" s="63"/>
      <c r="L151" s="63"/>
      <c r="P151" s="63"/>
      <c r="T151" s="63"/>
      <c r="X151" s="63"/>
      <c r="AB151" s="63"/>
      <c r="AF151" s="63"/>
      <c r="AJ151" s="63"/>
      <c r="AN151" s="63"/>
      <c r="AR151" s="63"/>
      <c r="AV151" s="63"/>
      <c r="AZ151" s="63"/>
      <c r="BD151" s="63"/>
    </row>
    <row r="152" spans="4:56" ht="13.2" x14ac:dyDescent="0.25">
      <c r="D152" s="63"/>
      <c r="H152" s="63"/>
      <c r="L152" s="63"/>
      <c r="P152" s="63"/>
      <c r="T152" s="63"/>
      <c r="X152" s="63"/>
      <c r="AB152" s="63"/>
      <c r="AF152" s="63"/>
      <c r="AJ152" s="63"/>
      <c r="AN152" s="63"/>
      <c r="AR152" s="63"/>
      <c r="AV152" s="63"/>
      <c r="AZ152" s="63"/>
      <c r="BD152" s="63"/>
    </row>
    <row r="153" spans="4:56" ht="13.2" x14ac:dyDescent="0.25">
      <c r="D153" s="63"/>
      <c r="H153" s="63"/>
      <c r="L153" s="63"/>
      <c r="P153" s="63"/>
      <c r="T153" s="63"/>
      <c r="X153" s="63"/>
      <c r="AB153" s="63"/>
      <c r="AF153" s="63"/>
      <c r="AJ153" s="63"/>
      <c r="AN153" s="63"/>
      <c r="AR153" s="63"/>
      <c r="AV153" s="63"/>
      <c r="AZ153" s="63"/>
      <c r="BD153" s="63"/>
    </row>
    <row r="154" spans="4:56" ht="13.2" x14ac:dyDescent="0.25">
      <c r="D154" s="63"/>
      <c r="H154" s="63"/>
      <c r="L154" s="63"/>
      <c r="P154" s="63"/>
      <c r="T154" s="63"/>
      <c r="X154" s="63"/>
      <c r="AB154" s="63"/>
      <c r="AF154" s="63"/>
      <c r="AJ154" s="63"/>
      <c r="AN154" s="63"/>
      <c r="AR154" s="63"/>
      <c r="AV154" s="63"/>
      <c r="AZ154" s="63"/>
      <c r="BD154" s="63"/>
    </row>
    <row r="155" spans="4:56" ht="13.2" x14ac:dyDescent="0.25">
      <c r="D155" s="63"/>
      <c r="H155" s="63"/>
      <c r="L155" s="63"/>
      <c r="P155" s="63"/>
      <c r="T155" s="63"/>
      <c r="X155" s="63"/>
      <c r="AB155" s="63"/>
      <c r="AF155" s="63"/>
      <c r="AJ155" s="63"/>
      <c r="AN155" s="63"/>
      <c r="AR155" s="63"/>
      <c r="AV155" s="63"/>
      <c r="AZ155" s="63"/>
      <c r="BD155" s="63"/>
    </row>
    <row r="156" spans="4:56" ht="13.2" x14ac:dyDescent="0.25">
      <c r="D156" s="63"/>
      <c r="H156" s="63"/>
      <c r="L156" s="63"/>
      <c r="P156" s="63"/>
      <c r="T156" s="63"/>
      <c r="X156" s="63"/>
      <c r="AB156" s="63"/>
      <c r="AF156" s="63"/>
      <c r="AJ156" s="63"/>
      <c r="AN156" s="63"/>
      <c r="AR156" s="63"/>
      <c r="AV156" s="63"/>
      <c r="AZ156" s="63"/>
      <c r="BD156" s="63"/>
    </row>
    <row r="157" spans="4:56" ht="13.2" x14ac:dyDescent="0.25">
      <c r="D157" s="63"/>
      <c r="H157" s="63"/>
      <c r="L157" s="63"/>
      <c r="P157" s="63"/>
      <c r="T157" s="63"/>
      <c r="X157" s="63"/>
      <c r="AB157" s="63"/>
      <c r="AF157" s="63"/>
      <c r="AJ157" s="63"/>
      <c r="AN157" s="63"/>
      <c r="AR157" s="63"/>
      <c r="AV157" s="63"/>
      <c r="AZ157" s="63"/>
      <c r="BD157" s="63"/>
    </row>
    <row r="158" spans="4:56" ht="13.2" x14ac:dyDescent="0.25">
      <c r="D158" s="63"/>
      <c r="H158" s="63"/>
      <c r="L158" s="63"/>
      <c r="P158" s="63"/>
      <c r="T158" s="63"/>
      <c r="X158" s="63"/>
      <c r="AB158" s="63"/>
      <c r="AF158" s="63"/>
      <c r="AJ158" s="63"/>
      <c r="AN158" s="63"/>
      <c r="AR158" s="63"/>
      <c r="AV158" s="63"/>
      <c r="AZ158" s="63"/>
      <c r="BD158" s="63"/>
    </row>
    <row r="159" spans="4:56" ht="13.2" x14ac:dyDescent="0.25">
      <c r="D159" s="63"/>
      <c r="H159" s="63"/>
      <c r="L159" s="63"/>
      <c r="P159" s="63"/>
      <c r="T159" s="63"/>
      <c r="X159" s="63"/>
      <c r="AB159" s="63"/>
      <c r="AF159" s="63"/>
      <c r="AJ159" s="63"/>
      <c r="AN159" s="63"/>
      <c r="AR159" s="63"/>
      <c r="AV159" s="63"/>
      <c r="AZ159" s="63"/>
      <c r="BD159" s="63"/>
    </row>
    <row r="160" spans="4:56" ht="13.2" x14ac:dyDescent="0.25">
      <c r="D160" s="63"/>
      <c r="H160" s="63"/>
      <c r="L160" s="63"/>
      <c r="P160" s="63"/>
      <c r="T160" s="63"/>
      <c r="X160" s="63"/>
      <c r="AB160" s="63"/>
      <c r="AF160" s="63"/>
      <c r="AJ160" s="63"/>
      <c r="AN160" s="63"/>
      <c r="AR160" s="63"/>
      <c r="AV160" s="63"/>
      <c r="AZ160" s="63"/>
      <c r="BD160" s="63"/>
    </row>
    <row r="161" spans="4:56" ht="13.2" x14ac:dyDescent="0.25">
      <c r="D161" s="63"/>
      <c r="H161" s="63"/>
      <c r="L161" s="63"/>
      <c r="P161" s="63"/>
      <c r="T161" s="63"/>
      <c r="X161" s="63"/>
      <c r="AB161" s="63"/>
      <c r="AF161" s="63"/>
      <c r="AJ161" s="63"/>
      <c r="AN161" s="63"/>
      <c r="AR161" s="63"/>
      <c r="AV161" s="63"/>
      <c r="AZ161" s="63"/>
      <c r="BD161" s="63"/>
    </row>
    <row r="162" spans="4:56" ht="13.2" x14ac:dyDescent="0.25">
      <c r="D162" s="63"/>
      <c r="H162" s="63"/>
      <c r="L162" s="63"/>
      <c r="P162" s="63"/>
      <c r="T162" s="63"/>
      <c r="X162" s="63"/>
      <c r="AB162" s="63"/>
      <c r="AF162" s="63"/>
      <c r="AJ162" s="63"/>
      <c r="AN162" s="63"/>
      <c r="AR162" s="63"/>
      <c r="AV162" s="63"/>
      <c r="AZ162" s="63"/>
      <c r="BD162" s="63"/>
    </row>
    <row r="163" spans="4:56" ht="13.2" x14ac:dyDescent="0.25">
      <c r="D163" s="63"/>
      <c r="H163" s="63"/>
      <c r="L163" s="63"/>
      <c r="P163" s="63"/>
      <c r="T163" s="63"/>
      <c r="X163" s="63"/>
      <c r="AB163" s="63"/>
      <c r="AF163" s="63"/>
      <c r="AJ163" s="63"/>
      <c r="AN163" s="63"/>
      <c r="AR163" s="63"/>
      <c r="AV163" s="63"/>
      <c r="AZ163" s="63"/>
      <c r="BD163" s="63"/>
    </row>
    <row r="164" spans="4:56" ht="13.2" x14ac:dyDescent="0.25">
      <c r="D164" s="63"/>
      <c r="H164" s="63"/>
      <c r="L164" s="63"/>
      <c r="P164" s="63"/>
      <c r="T164" s="63"/>
      <c r="X164" s="63"/>
      <c r="AB164" s="63"/>
      <c r="AF164" s="63"/>
      <c r="AJ164" s="63"/>
      <c r="AN164" s="63"/>
      <c r="AR164" s="63"/>
      <c r="AV164" s="63"/>
      <c r="AZ164" s="63"/>
      <c r="BD164" s="63"/>
    </row>
    <row r="165" spans="4:56" ht="13.2" x14ac:dyDescent="0.25">
      <c r="D165" s="63"/>
      <c r="H165" s="63"/>
      <c r="L165" s="63"/>
      <c r="P165" s="63"/>
      <c r="T165" s="63"/>
      <c r="X165" s="63"/>
      <c r="AB165" s="63"/>
      <c r="AF165" s="63"/>
      <c r="AJ165" s="63"/>
      <c r="AN165" s="63"/>
      <c r="AR165" s="63"/>
      <c r="AV165" s="63"/>
      <c r="AZ165" s="63"/>
      <c r="BD165" s="63"/>
    </row>
    <row r="166" spans="4:56" ht="13.2" x14ac:dyDescent="0.25">
      <c r="D166" s="63"/>
      <c r="H166" s="63"/>
      <c r="L166" s="63"/>
      <c r="P166" s="63"/>
      <c r="T166" s="63"/>
      <c r="X166" s="63"/>
      <c r="AB166" s="63"/>
      <c r="AF166" s="63"/>
      <c r="AJ166" s="63"/>
      <c r="AN166" s="63"/>
      <c r="AR166" s="63"/>
      <c r="AV166" s="63"/>
      <c r="AZ166" s="63"/>
      <c r="BD166" s="63"/>
    </row>
    <row r="167" spans="4:56" ht="13.2" x14ac:dyDescent="0.25">
      <c r="D167" s="63"/>
      <c r="H167" s="63"/>
      <c r="L167" s="63"/>
      <c r="P167" s="63"/>
      <c r="T167" s="63"/>
      <c r="X167" s="63"/>
      <c r="AB167" s="63"/>
      <c r="AF167" s="63"/>
      <c r="AJ167" s="63"/>
      <c r="AN167" s="63"/>
      <c r="AR167" s="63"/>
      <c r="AV167" s="63"/>
      <c r="AZ167" s="63"/>
      <c r="BD167" s="63"/>
    </row>
    <row r="168" spans="4:56" ht="13.2" x14ac:dyDescent="0.25">
      <c r="D168" s="63"/>
      <c r="H168" s="63"/>
      <c r="L168" s="63"/>
      <c r="P168" s="63"/>
      <c r="T168" s="63"/>
      <c r="X168" s="63"/>
      <c r="AB168" s="63"/>
      <c r="AF168" s="63"/>
      <c r="AJ168" s="63"/>
      <c r="AN168" s="63"/>
      <c r="AR168" s="63"/>
      <c r="AV168" s="63"/>
      <c r="AZ168" s="63"/>
      <c r="BD168" s="63"/>
    </row>
    <row r="169" spans="4:56" ht="13.2" x14ac:dyDescent="0.25">
      <c r="D169" s="63"/>
      <c r="H169" s="63"/>
      <c r="L169" s="63"/>
      <c r="P169" s="63"/>
      <c r="T169" s="63"/>
      <c r="X169" s="63"/>
      <c r="AB169" s="63"/>
      <c r="AF169" s="63"/>
      <c r="AJ169" s="63"/>
      <c r="AN169" s="63"/>
      <c r="AR169" s="63"/>
      <c r="AV169" s="63"/>
      <c r="AZ169" s="63"/>
      <c r="BD169" s="63"/>
    </row>
    <row r="170" spans="4:56" ht="13.2" x14ac:dyDescent="0.25">
      <c r="D170" s="63"/>
      <c r="H170" s="63"/>
      <c r="L170" s="63"/>
      <c r="P170" s="63"/>
      <c r="T170" s="63"/>
      <c r="X170" s="63"/>
      <c r="AB170" s="63"/>
      <c r="AF170" s="63"/>
      <c r="AJ170" s="63"/>
      <c r="AN170" s="63"/>
      <c r="AR170" s="63"/>
      <c r="AV170" s="63"/>
      <c r="AZ170" s="63"/>
      <c r="BD170" s="63"/>
    </row>
    <row r="171" spans="4:56" ht="13.2" x14ac:dyDescent="0.25">
      <c r="D171" s="63"/>
      <c r="H171" s="63"/>
      <c r="L171" s="63"/>
      <c r="P171" s="63"/>
      <c r="T171" s="63"/>
      <c r="X171" s="63"/>
      <c r="AB171" s="63"/>
      <c r="AF171" s="63"/>
      <c r="AJ171" s="63"/>
      <c r="AN171" s="63"/>
      <c r="AR171" s="63"/>
      <c r="AV171" s="63"/>
      <c r="AZ171" s="63"/>
      <c r="BD171" s="63"/>
    </row>
    <row r="172" spans="4:56" ht="13.2" x14ac:dyDescent="0.25">
      <c r="D172" s="63"/>
      <c r="H172" s="63"/>
      <c r="L172" s="63"/>
      <c r="P172" s="63"/>
      <c r="T172" s="63"/>
      <c r="X172" s="63"/>
      <c r="AB172" s="63"/>
      <c r="AF172" s="63"/>
      <c r="AJ172" s="63"/>
      <c r="AN172" s="63"/>
      <c r="AR172" s="63"/>
      <c r="AV172" s="63"/>
      <c r="AZ172" s="63"/>
      <c r="BD172" s="63"/>
    </row>
    <row r="173" spans="4:56" ht="13.2" x14ac:dyDescent="0.25">
      <c r="D173" s="63"/>
      <c r="H173" s="63"/>
      <c r="L173" s="63"/>
      <c r="P173" s="63"/>
      <c r="T173" s="63"/>
      <c r="X173" s="63"/>
      <c r="AB173" s="63"/>
      <c r="AF173" s="63"/>
      <c r="AJ173" s="63"/>
      <c r="AN173" s="63"/>
      <c r="AR173" s="63"/>
      <c r="AV173" s="63"/>
      <c r="AZ173" s="63"/>
      <c r="BD173" s="63"/>
    </row>
    <row r="174" spans="4:56" ht="13.2" x14ac:dyDescent="0.25">
      <c r="D174" s="63"/>
      <c r="H174" s="63"/>
      <c r="L174" s="63"/>
      <c r="P174" s="63"/>
      <c r="T174" s="63"/>
      <c r="X174" s="63"/>
      <c r="AB174" s="63"/>
      <c r="AF174" s="63"/>
      <c r="AJ174" s="63"/>
      <c r="AN174" s="63"/>
      <c r="AR174" s="63"/>
      <c r="AV174" s="63"/>
      <c r="AZ174" s="63"/>
      <c r="BD174" s="63"/>
    </row>
    <row r="175" spans="4:56" ht="13.2" x14ac:dyDescent="0.25">
      <c r="D175" s="63"/>
      <c r="H175" s="63"/>
      <c r="L175" s="63"/>
      <c r="P175" s="63"/>
      <c r="T175" s="63"/>
      <c r="X175" s="63"/>
      <c r="AB175" s="63"/>
      <c r="AF175" s="63"/>
      <c r="AJ175" s="63"/>
      <c r="AN175" s="63"/>
      <c r="AR175" s="63"/>
      <c r="AV175" s="63"/>
      <c r="AZ175" s="63"/>
      <c r="BD175" s="63"/>
    </row>
    <row r="176" spans="4:56" ht="13.2" x14ac:dyDescent="0.25">
      <c r="D176" s="63"/>
      <c r="H176" s="63"/>
      <c r="L176" s="63"/>
      <c r="P176" s="63"/>
      <c r="T176" s="63"/>
      <c r="X176" s="63"/>
      <c r="AB176" s="63"/>
      <c r="AF176" s="63"/>
      <c r="AJ176" s="63"/>
      <c r="AN176" s="63"/>
      <c r="AR176" s="63"/>
      <c r="AV176" s="63"/>
      <c r="AZ176" s="63"/>
      <c r="BD176" s="63"/>
    </row>
    <row r="177" spans="4:56" ht="13.2" x14ac:dyDescent="0.25">
      <c r="D177" s="63"/>
      <c r="H177" s="63"/>
      <c r="L177" s="63"/>
      <c r="P177" s="63"/>
      <c r="T177" s="63"/>
      <c r="X177" s="63"/>
      <c r="AB177" s="63"/>
      <c r="AF177" s="63"/>
      <c r="AJ177" s="63"/>
      <c r="AN177" s="63"/>
      <c r="AR177" s="63"/>
      <c r="AV177" s="63"/>
      <c r="AZ177" s="63"/>
      <c r="BD177" s="63"/>
    </row>
    <row r="178" spans="4:56" ht="13.2" x14ac:dyDescent="0.25">
      <c r="D178" s="63"/>
      <c r="H178" s="63"/>
      <c r="L178" s="63"/>
      <c r="P178" s="63"/>
      <c r="T178" s="63"/>
      <c r="X178" s="63"/>
      <c r="AB178" s="63"/>
      <c r="AF178" s="63"/>
      <c r="AJ178" s="63"/>
      <c r="AN178" s="63"/>
      <c r="AR178" s="63"/>
      <c r="AV178" s="63"/>
      <c r="AZ178" s="63"/>
      <c r="BD178" s="63"/>
    </row>
    <row r="179" spans="4:56" ht="13.2" x14ac:dyDescent="0.25">
      <c r="D179" s="63"/>
      <c r="H179" s="63"/>
      <c r="L179" s="63"/>
      <c r="P179" s="63"/>
      <c r="T179" s="63"/>
      <c r="X179" s="63"/>
      <c r="AB179" s="63"/>
      <c r="AF179" s="63"/>
      <c r="AJ179" s="63"/>
      <c r="AN179" s="63"/>
      <c r="AR179" s="63"/>
      <c r="AV179" s="63"/>
      <c r="AZ179" s="63"/>
      <c r="BD179" s="63"/>
    </row>
    <row r="180" spans="4:56" ht="13.2" x14ac:dyDescent="0.25">
      <c r="D180" s="63"/>
      <c r="H180" s="63"/>
      <c r="L180" s="63"/>
      <c r="P180" s="63"/>
      <c r="T180" s="63"/>
      <c r="X180" s="63"/>
      <c r="AB180" s="63"/>
      <c r="AF180" s="63"/>
      <c r="AJ180" s="63"/>
      <c r="AN180" s="63"/>
      <c r="AR180" s="63"/>
      <c r="AV180" s="63"/>
      <c r="AZ180" s="63"/>
      <c r="BD180" s="63"/>
    </row>
    <row r="181" spans="4:56" ht="13.2" x14ac:dyDescent="0.25">
      <c r="D181" s="63"/>
      <c r="H181" s="63"/>
      <c r="L181" s="63"/>
      <c r="P181" s="63"/>
      <c r="T181" s="63"/>
      <c r="X181" s="63"/>
      <c r="AB181" s="63"/>
      <c r="AF181" s="63"/>
      <c r="AJ181" s="63"/>
      <c r="AN181" s="63"/>
      <c r="AR181" s="63"/>
      <c r="AV181" s="63"/>
      <c r="AZ181" s="63"/>
      <c r="BD181" s="63"/>
    </row>
    <row r="182" spans="4:56" ht="13.2" x14ac:dyDescent="0.25">
      <c r="D182" s="63"/>
      <c r="H182" s="63"/>
      <c r="L182" s="63"/>
      <c r="P182" s="63"/>
      <c r="T182" s="63"/>
      <c r="X182" s="63"/>
      <c r="AB182" s="63"/>
      <c r="AF182" s="63"/>
      <c r="AJ182" s="63"/>
      <c r="AN182" s="63"/>
      <c r="AR182" s="63"/>
      <c r="AV182" s="63"/>
      <c r="AZ182" s="63"/>
      <c r="BD182" s="63"/>
    </row>
    <row r="183" spans="4:56" ht="13.2" x14ac:dyDescent="0.25">
      <c r="D183" s="63"/>
      <c r="H183" s="63"/>
      <c r="L183" s="63"/>
      <c r="P183" s="63"/>
      <c r="T183" s="63"/>
      <c r="X183" s="63"/>
      <c r="AB183" s="63"/>
      <c r="AF183" s="63"/>
      <c r="AJ183" s="63"/>
      <c r="AN183" s="63"/>
      <c r="AR183" s="63"/>
      <c r="AV183" s="63"/>
      <c r="AZ183" s="63"/>
      <c r="BD183" s="63"/>
    </row>
    <row r="184" spans="4:56" ht="13.2" x14ac:dyDescent="0.25">
      <c r="D184" s="63"/>
      <c r="H184" s="63"/>
      <c r="L184" s="63"/>
      <c r="P184" s="63"/>
      <c r="T184" s="63"/>
      <c r="X184" s="63"/>
      <c r="AB184" s="63"/>
      <c r="AF184" s="63"/>
      <c r="AJ184" s="63"/>
      <c r="AN184" s="63"/>
      <c r="AR184" s="63"/>
      <c r="AV184" s="63"/>
      <c r="AZ184" s="63"/>
      <c r="BD184" s="63"/>
    </row>
    <row r="185" spans="4:56" ht="13.2" x14ac:dyDescent="0.25">
      <c r="D185" s="63"/>
      <c r="H185" s="63"/>
      <c r="L185" s="63"/>
      <c r="P185" s="63"/>
      <c r="T185" s="63"/>
      <c r="X185" s="63"/>
      <c r="AB185" s="63"/>
      <c r="AF185" s="63"/>
      <c r="AJ185" s="63"/>
      <c r="AN185" s="63"/>
      <c r="AR185" s="63"/>
      <c r="AV185" s="63"/>
      <c r="AZ185" s="63"/>
      <c r="BD185" s="63"/>
    </row>
    <row r="186" spans="4:56" ht="13.2" x14ac:dyDescent="0.25">
      <c r="D186" s="63"/>
      <c r="H186" s="63"/>
      <c r="L186" s="63"/>
      <c r="P186" s="63"/>
      <c r="T186" s="63"/>
      <c r="X186" s="63"/>
      <c r="AB186" s="63"/>
      <c r="AF186" s="63"/>
      <c r="AJ186" s="63"/>
      <c r="AN186" s="63"/>
      <c r="AR186" s="63"/>
      <c r="AV186" s="63"/>
      <c r="AZ186" s="63"/>
      <c r="BD186" s="63"/>
    </row>
    <row r="187" spans="4:56" ht="13.2" x14ac:dyDescent="0.25">
      <c r="D187" s="63"/>
      <c r="H187" s="63"/>
      <c r="L187" s="63"/>
      <c r="P187" s="63"/>
      <c r="T187" s="63"/>
      <c r="X187" s="63"/>
      <c r="AB187" s="63"/>
      <c r="AF187" s="63"/>
      <c r="AJ187" s="63"/>
      <c r="AN187" s="63"/>
      <c r="AR187" s="63"/>
      <c r="AV187" s="63"/>
      <c r="AZ187" s="63"/>
      <c r="BD187" s="63"/>
    </row>
    <row r="188" spans="4:56" ht="13.2" x14ac:dyDescent="0.25">
      <c r="D188" s="63"/>
      <c r="H188" s="63"/>
      <c r="L188" s="63"/>
      <c r="P188" s="63"/>
      <c r="T188" s="63"/>
      <c r="X188" s="63"/>
      <c r="AB188" s="63"/>
      <c r="AF188" s="63"/>
      <c r="AJ188" s="63"/>
      <c r="AN188" s="63"/>
      <c r="AR188" s="63"/>
      <c r="AV188" s="63"/>
      <c r="AZ188" s="63"/>
      <c r="BD188" s="63"/>
    </row>
    <row r="189" spans="4:56" ht="13.2" x14ac:dyDescent="0.25">
      <c r="D189" s="63"/>
      <c r="H189" s="63"/>
      <c r="L189" s="63"/>
      <c r="P189" s="63"/>
      <c r="T189" s="63"/>
      <c r="X189" s="63"/>
      <c r="AB189" s="63"/>
      <c r="AF189" s="63"/>
      <c r="AJ189" s="63"/>
      <c r="AN189" s="63"/>
      <c r="AR189" s="63"/>
      <c r="AV189" s="63"/>
      <c r="AZ189" s="63"/>
      <c r="BD189" s="63"/>
    </row>
    <row r="190" spans="4:56" ht="13.2" x14ac:dyDescent="0.25">
      <c r="D190" s="63"/>
      <c r="H190" s="63"/>
      <c r="L190" s="63"/>
      <c r="P190" s="63"/>
      <c r="T190" s="63"/>
      <c r="X190" s="63"/>
      <c r="AB190" s="63"/>
      <c r="AF190" s="63"/>
      <c r="AJ190" s="63"/>
      <c r="AN190" s="63"/>
      <c r="AR190" s="63"/>
      <c r="AV190" s="63"/>
      <c r="AZ190" s="63"/>
      <c r="BD190" s="63"/>
    </row>
    <row r="191" spans="4:56" ht="13.2" x14ac:dyDescent="0.25">
      <c r="D191" s="63"/>
      <c r="H191" s="63"/>
      <c r="L191" s="63"/>
      <c r="P191" s="63"/>
      <c r="T191" s="63"/>
      <c r="X191" s="63"/>
      <c r="AB191" s="63"/>
      <c r="AF191" s="63"/>
      <c r="AJ191" s="63"/>
      <c r="AN191" s="63"/>
      <c r="AR191" s="63"/>
      <c r="AV191" s="63"/>
      <c r="AZ191" s="63"/>
      <c r="BD191" s="63"/>
    </row>
    <row r="192" spans="4:56" ht="13.2" x14ac:dyDescent="0.25">
      <c r="D192" s="63"/>
      <c r="H192" s="63"/>
      <c r="L192" s="63"/>
      <c r="P192" s="63"/>
      <c r="T192" s="63"/>
      <c r="X192" s="63"/>
      <c r="AB192" s="63"/>
      <c r="AF192" s="63"/>
      <c r="AJ192" s="63"/>
      <c r="AN192" s="63"/>
      <c r="AR192" s="63"/>
      <c r="AV192" s="63"/>
      <c r="AZ192" s="63"/>
      <c r="BD192" s="63"/>
    </row>
    <row r="193" spans="4:56" ht="13.2" x14ac:dyDescent="0.25">
      <c r="D193" s="63"/>
      <c r="H193" s="63"/>
      <c r="L193" s="63"/>
      <c r="P193" s="63"/>
      <c r="T193" s="63"/>
      <c r="X193" s="63"/>
      <c r="AB193" s="63"/>
      <c r="AF193" s="63"/>
      <c r="AJ193" s="63"/>
      <c r="AN193" s="63"/>
      <c r="AR193" s="63"/>
      <c r="AV193" s="63"/>
      <c r="AZ193" s="63"/>
      <c r="BD193" s="63"/>
    </row>
    <row r="194" spans="4:56" ht="13.2" x14ac:dyDescent="0.25">
      <c r="D194" s="63"/>
      <c r="H194" s="63"/>
      <c r="L194" s="63"/>
      <c r="P194" s="63"/>
      <c r="T194" s="63"/>
      <c r="X194" s="63"/>
      <c r="AB194" s="63"/>
      <c r="AF194" s="63"/>
      <c r="AJ194" s="63"/>
      <c r="AN194" s="63"/>
      <c r="AR194" s="63"/>
      <c r="AV194" s="63"/>
      <c r="AZ194" s="63"/>
      <c r="BD194" s="63"/>
    </row>
    <row r="195" spans="4:56" ht="13.2" x14ac:dyDescent="0.25">
      <c r="D195" s="63"/>
      <c r="H195" s="63"/>
      <c r="L195" s="63"/>
      <c r="P195" s="63"/>
      <c r="T195" s="63"/>
      <c r="X195" s="63"/>
      <c r="AB195" s="63"/>
      <c r="AF195" s="63"/>
      <c r="AJ195" s="63"/>
      <c r="AN195" s="63"/>
      <c r="AR195" s="63"/>
      <c r="AV195" s="63"/>
      <c r="AZ195" s="63"/>
      <c r="BD195" s="63"/>
    </row>
    <row r="196" spans="4:56" ht="13.2" x14ac:dyDescent="0.25">
      <c r="D196" s="63"/>
      <c r="H196" s="63"/>
      <c r="L196" s="63"/>
      <c r="P196" s="63"/>
      <c r="T196" s="63"/>
      <c r="X196" s="63"/>
      <c r="AB196" s="63"/>
      <c r="AF196" s="63"/>
      <c r="AJ196" s="63"/>
      <c r="AN196" s="63"/>
      <c r="AR196" s="63"/>
      <c r="AV196" s="63"/>
      <c r="AZ196" s="63"/>
      <c r="BD196" s="63"/>
    </row>
    <row r="197" spans="4:56" ht="13.2" x14ac:dyDescent="0.25">
      <c r="D197" s="63"/>
      <c r="H197" s="63"/>
      <c r="L197" s="63"/>
      <c r="P197" s="63"/>
      <c r="T197" s="63"/>
      <c r="X197" s="63"/>
      <c r="AB197" s="63"/>
      <c r="AF197" s="63"/>
      <c r="AJ197" s="63"/>
      <c r="AN197" s="63"/>
      <c r="AR197" s="63"/>
      <c r="AV197" s="63"/>
      <c r="AZ197" s="63"/>
      <c r="BD197" s="63"/>
    </row>
    <row r="198" spans="4:56" ht="13.2" x14ac:dyDescent="0.25">
      <c r="D198" s="63"/>
      <c r="H198" s="63"/>
      <c r="L198" s="63"/>
      <c r="P198" s="63"/>
      <c r="T198" s="63"/>
      <c r="X198" s="63"/>
      <c r="AB198" s="63"/>
      <c r="AF198" s="63"/>
      <c r="AJ198" s="63"/>
      <c r="AN198" s="63"/>
      <c r="AR198" s="63"/>
      <c r="AV198" s="63"/>
      <c r="AZ198" s="63"/>
      <c r="BD198" s="63"/>
    </row>
    <row r="199" spans="4:56" ht="13.2" x14ac:dyDescent="0.25">
      <c r="D199" s="63"/>
      <c r="H199" s="63"/>
      <c r="L199" s="63"/>
      <c r="P199" s="63"/>
      <c r="T199" s="63"/>
      <c r="X199" s="63"/>
      <c r="AB199" s="63"/>
      <c r="AF199" s="63"/>
      <c r="AJ199" s="63"/>
      <c r="AN199" s="63"/>
      <c r="AR199" s="63"/>
      <c r="AV199" s="63"/>
      <c r="AZ199" s="63"/>
      <c r="BD199" s="63"/>
    </row>
    <row r="200" spans="4:56" ht="13.2" x14ac:dyDescent="0.25">
      <c r="D200" s="63"/>
      <c r="H200" s="63"/>
      <c r="L200" s="63"/>
      <c r="P200" s="63"/>
      <c r="T200" s="63"/>
      <c r="X200" s="63"/>
      <c r="AB200" s="63"/>
      <c r="AF200" s="63"/>
      <c r="AJ200" s="63"/>
      <c r="AN200" s="63"/>
      <c r="AR200" s="63"/>
      <c r="AV200" s="63"/>
      <c r="AZ200" s="63"/>
      <c r="BD200" s="63"/>
    </row>
    <row r="201" spans="4:56" ht="13.2" x14ac:dyDescent="0.25">
      <c r="D201" s="63"/>
      <c r="H201" s="63"/>
      <c r="L201" s="63"/>
      <c r="P201" s="63"/>
      <c r="T201" s="63"/>
      <c r="X201" s="63"/>
      <c r="AB201" s="63"/>
      <c r="AF201" s="63"/>
      <c r="AJ201" s="63"/>
      <c r="AN201" s="63"/>
      <c r="AR201" s="63"/>
      <c r="AV201" s="63"/>
      <c r="AZ201" s="63"/>
      <c r="BD201" s="63"/>
    </row>
    <row r="202" spans="4:56" ht="13.2" x14ac:dyDescent="0.25">
      <c r="D202" s="63"/>
      <c r="H202" s="63"/>
      <c r="L202" s="63"/>
      <c r="P202" s="63"/>
      <c r="T202" s="63"/>
      <c r="X202" s="63"/>
      <c r="AB202" s="63"/>
      <c r="AF202" s="63"/>
      <c r="AJ202" s="63"/>
      <c r="AN202" s="63"/>
      <c r="AR202" s="63"/>
      <c r="AV202" s="63"/>
      <c r="AZ202" s="63"/>
      <c r="BD202" s="63"/>
    </row>
    <row r="203" spans="4:56" ht="13.2" x14ac:dyDescent="0.25">
      <c r="D203" s="63"/>
      <c r="H203" s="63"/>
      <c r="L203" s="63"/>
      <c r="P203" s="63"/>
      <c r="T203" s="63"/>
      <c r="X203" s="63"/>
      <c r="AB203" s="63"/>
      <c r="AF203" s="63"/>
      <c r="AJ203" s="63"/>
      <c r="AN203" s="63"/>
      <c r="AR203" s="63"/>
      <c r="AV203" s="63"/>
      <c r="AZ203" s="63"/>
      <c r="BD203" s="63"/>
    </row>
    <row r="204" spans="4:56" ht="13.2" x14ac:dyDescent="0.25">
      <c r="D204" s="63"/>
      <c r="H204" s="63"/>
      <c r="L204" s="63"/>
      <c r="P204" s="63"/>
      <c r="T204" s="63"/>
      <c r="X204" s="63"/>
      <c r="AB204" s="63"/>
      <c r="AF204" s="63"/>
      <c r="AJ204" s="63"/>
      <c r="AN204" s="63"/>
      <c r="AR204" s="63"/>
      <c r="AV204" s="63"/>
      <c r="AZ204" s="63"/>
      <c r="BD204" s="63"/>
    </row>
    <row r="205" spans="4:56" ht="13.2" x14ac:dyDescent="0.25">
      <c r="D205" s="63"/>
      <c r="H205" s="63"/>
      <c r="L205" s="63"/>
      <c r="P205" s="63"/>
      <c r="T205" s="63"/>
      <c r="X205" s="63"/>
      <c r="AB205" s="63"/>
      <c r="AF205" s="63"/>
      <c r="AJ205" s="63"/>
      <c r="AN205" s="63"/>
      <c r="AR205" s="63"/>
      <c r="AV205" s="63"/>
      <c r="AZ205" s="63"/>
      <c r="BD205" s="63"/>
    </row>
    <row r="206" spans="4:56" ht="13.2" x14ac:dyDescent="0.25">
      <c r="D206" s="63"/>
      <c r="H206" s="63"/>
      <c r="L206" s="63"/>
      <c r="P206" s="63"/>
      <c r="T206" s="63"/>
      <c r="X206" s="63"/>
      <c r="AB206" s="63"/>
      <c r="AF206" s="63"/>
      <c r="AJ206" s="63"/>
      <c r="AN206" s="63"/>
      <c r="AR206" s="63"/>
      <c r="AV206" s="63"/>
      <c r="AZ206" s="63"/>
      <c r="BD206" s="63"/>
    </row>
    <row r="207" spans="4:56" ht="13.2" x14ac:dyDescent="0.25">
      <c r="D207" s="63"/>
      <c r="H207" s="63"/>
      <c r="L207" s="63"/>
      <c r="P207" s="63"/>
      <c r="T207" s="63"/>
      <c r="X207" s="63"/>
      <c r="AB207" s="63"/>
      <c r="AF207" s="63"/>
      <c r="AJ207" s="63"/>
      <c r="AN207" s="63"/>
      <c r="AR207" s="63"/>
      <c r="AV207" s="63"/>
      <c r="AZ207" s="63"/>
      <c r="BD207" s="63"/>
    </row>
    <row r="208" spans="4:56" ht="13.2" x14ac:dyDescent="0.25">
      <c r="D208" s="63"/>
      <c r="H208" s="63"/>
      <c r="L208" s="63"/>
      <c r="P208" s="63"/>
      <c r="T208" s="63"/>
      <c r="X208" s="63"/>
      <c r="AB208" s="63"/>
      <c r="AF208" s="63"/>
      <c r="AJ208" s="63"/>
      <c r="AN208" s="63"/>
      <c r="AR208" s="63"/>
      <c r="AV208" s="63"/>
      <c r="AZ208" s="63"/>
      <c r="BD208" s="63"/>
    </row>
    <row r="209" spans="4:56" ht="13.2" x14ac:dyDescent="0.25">
      <c r="D209" s="63"/>
      <c r="H209" s="63"/>
      <c r="L209" s="63"/>
      <c r="P209" s="63"/>
      <c r="T209" s="63"/>
      <c r="X209" s="63"/>
      <c r="AB209" s="63"/>
      <c r="AF209" s="63"/>
      <c r="AJ209" s="63"/>
      <c r="AN209" s="63"/>
      <c r="AR209" s="63"/>
      <c r="AV209" s="63"/>
      <c r="AZ209" s="63"/>
      <c r="BD209" s="63"/>
    </row>
    <row r="210" spans="4:56" ht="13.2" x14ac:dyDescent="0.25">
      <c r="D210" s="63"/>
      <c r="H210" s="63"/>
      <c r="L210" s="63"/>
      <c r="P210" s="63"/>
      <c r="T210" s="63"/>
      <c r="X210" s="63"/>
      <c r="AB210" s="63"/>
      <c r="AF210" s="63"/>
      <c r="AJ210" s="63"/>
      <c r="AN210" s="63"/>
      <c r="AR210" s="63"/>
      <c r="AV210" s="63"/>
      <c r="AZ210" s="63"/>
      <c r="BD210" s="63"/>
    </row>
    <row r="211" spans="4:56" ht="13.2" x14ac:dyDescent="0.25">
      <c r="D211" s="63"/>
      <c r="H211" s="63"/>
      <c r="L211" s="63"/>
      <c r="P211" s="63"/>
      <c r="T211" s="63"/>
      <c r="X211" s="63"/>
      <c r="AB211" s="63"/>
      <c r="AF211" s="63"/>
      <c r="AJ211" s="63"/>
      <c r="AN211" s="63"/>
      <c r="AR211" s="63"/>
      <c r="AV211" s="63"/>
      <c r="AZ211" s="63"/>
      <c r="BD211" s="63"/>
    </row>
    <row r="212" spans="4:56" ht="13.2" x14ac:dyDescent="0.25">
      <c r="D212" s="63"/>
      <c r="H212" s="63"/>
      <c r="L212" s="63"/>
      <c r="P212" s="63"/>
      <c r="T212" s="63"/>
      <c r="X212" s="63"/>
      <c r="AB212" s="63"/>
      <c r="AF212" s="63"/>
      <c r="AJ212" s="63"/>
      <c r="AN212" s="63"/>
      <c r="AR212" s="63"/>
      <c r="AV212" s="63"/>
      <c r="AZ212" s="63"/>
      <c r="BD212" s="63"/>
    </row>
    <row r="213" spans="4:56" ht="13.2" x14ac:dyDescent="0.25">
      <c r="D213" s="63"/>
      <c r="H213" s="63"/>
      <c r="L213" s="63"/>
      <c r="P213" s="63"/>
      <c r="T213" s="63"/>
      <c r="X213" s="63"/>
      <c r="AB213" s="63"/>
      <c r="AF213" s="63"/>
      <c r="AJ213" s="63"/>
      <c r="AN213" s="63"/>
      <c r="AR213" s="63"/>
      <c r="AV213" s="63"/>
      <c r="AZ213" s="63"/>
      <c r="BD213" s="63"/>
    </row>
    <row r="214" spans="4:56" ht="13.2" x14ac:dyDescent="0.25">
      <c r="D214" s="63"/>
      <c r="H214" s="63"/>
      <c r="L214" s="63"/>
      <c r="P214" s="63"/>
      <c r="T214" s="63"/>
      <c r="X214" s="63"/>
      <c r="AB214" s="63"/>
      <c r="AF214" s="63"/>
      <c r="AJ214" s="63"/>
      <c r="AN214" s="63"/>
      <c r="AR214" s="63"/>
      <c r="AV214" s="63"/>
      <c r="AZ214" s="63"/>
      <c r="BD214" s="63"/>
    </row>
    <row r="215" spans="4:56" ht="13.2" x14ac:dyDescent="0.25">
      <c r="D215" s="63"/>
      <c r="H215" s="63"/>
      <c r="L215" s="63"/>
      <c r="P215" s="63"/>
      <c r="T215" s="63"/>
      <c r="X215" s="63"/>
      <c r="AB215" s="63"/>
      <c r="AF215" s="63"/>
      <c r="AJ215" s="63"/>
      <c r="AN215" s="63"/>
      <c r="AR215" s="63"/>
      <c r="AV215" s="63"/>
      <c r="AZ215" s="63"/>
      <c r="BD215" s="63"/>
    </row>
    <row r="216" spans="4:56" ht="13.2" x14ac:dyDescent="0.25">
      <c r="D216" s="63"/>
      <c r="H216" s="63"/>
      <c r="L216" s="63"/>
      <c r="P216" s="63"/>
      <c r="T216" s="63"/>
      <c r="X216" s="63"/>
      <c r="AB216" s="63"/>
      <c r="AF216" s="63"/>
      <c r="AJ216" s="63"/>
      <c r="AN216" s="63"/>
      <c r="AR216" s="63"/>
      <c r="AV216" s="63"/>
      <c r="AZ216" s="63"/>
      <c r="BD216" s="63"/>
    </row>
    <row r="217" spans="4:56" ht="13.2" x14ac:dyDescent="0.25">
      <c r="D217" s="63"/>
      <c r="H217" s="63"/>
      <c r="L217" s="63"/>
      <c r="P217" s="63"/>
      <c r="T217" s="63"/>
      <c r="X217" s="63"/>
      <c r="AB217" s="63"/>
      <c r="AF217" s="63"/>
      <c r="AJ217" s="63"/>
      <c r="AN217" s="63"/>
      <c r="AR217" s="63"/>
      <c r="AV217" s="63"/>
      <c r="AZ217" s="63"/>
      <c r="BD217" s="63"/>
    </row>
    <row r="218" spans="4:56" ht="13.2" x14ac:dyDescent="0.25">
      <c r="D218" s="63"/>
      <c r="H218" s="63"/>
      <c r="L218" s="63"/>
      <c r="P218" s="63"/>
      <c r="T218" s="63"/>
      <c r="X218" s="63"/>
      <c r="AB218" s="63"/>
      <c r="AF218" s="63"/>
      <c r="AJ218" s="63"/>
      <c r="AN218" s="63"/>
      <c r="AR218" s="63"/>
      <c r="AV218" s="63"/>
      <c r="AZ218" s="63"/>
      <c r="BD218" s="63"/>
    </row>
    <row r="219" spans="4:56" ht="13.2" x14ac:dyDescent="0.25">
      <c r="D219" s="63"/>
      <c r="H219" s="63"/>
      <c r="L219" s="63"/>
      <c r="P219" s="63"/>
      <c r="T219" s="63"/>
      <c r="X219" s="63"/>
      <c r="AB219" s="63"/>
      <c r="AF219" s="63"/>
      <c r="AJ219" s="63"/>
      <c r="AN219" s="63"/>
      <c r="AR219" s="63"/>
      <c r="AV219" s="63"/>
      <c r="AZ219" s="63"/>
      <c r="BD219" s="63"/>
    </row>
    <row r="220" spans="4:56" ht="13.2" x14ac:dyDescent="0.25">
      <c r="D220" s="63"/>
      <c r="H220" s="63"/>
      <c r="L220" s="63"/>
      <c r="P220" s="63"/>
      <c r="T220" s="63"/>
      <c r="X220" s="63"/>
      <c r="AB220" s="63"/>
      <c r="AF220" s="63"/>
      <c r="AJ220" s="63"/>
      <c r="AN220" s="63"/>
      <c r="AR220" s="63"/>
      <c r="AV220" s="63"/>
      <c r="AZ220" s="63"/>
      <c r="BD220" s="63"/>
    </row>
    <row r="221" spans="4:56" ht="13.2" x14ac:dyDescent="0.25">
      <c r="D221" s="63"/>
      <c r="H221" s="63"/>
      <c r="L221" s="63"/>
      <c r="P221" s="63"/>
      <c r="T221" s="63"/>
      <c r="X221" s="63"/>
      <c r="AB221" s="63"/>
      <c r="AF221" s="63"/>
      <c r="AJ221" s="63"/>
      <c r="AN221" s="63"/>
      <c r="AR221" s="63"/>
      <c r="AV221" s="63"/>
      <c r="AZ221" s="63"/>
      <c r="BD221" s="63"/>
    </row>
    <row r="222" spans="4:56" ht="13.2" x14ac:dyDescent="0.25">
      <c r="D222" s="63"/>
      <c r="H222" s="63"/>
      <c r="L222" s="63"/>
      <c r="P222" s="63"/>
      <c r="T222" s="63"/>
      <c r="X222" s="63"/>
      <c r="AB222" s="63"/>
      <c r="AF222" s="63"/>
      <c r="AJ222" s="63"/>
      <c r="AN222" s="63"/>
      <c r="AR222" s="63"/>
      <c r="AV222" s="63"/>
      <c r="AZ222" s="63"/>
      <c r="BD222" s="63"/>
    </row>
    <row r="223" spans="4:56" ht="13.2" x14ac:dyDescent="0.25">
      <c r="D223" s="63"/>
      <c r="H223" s="63"/>
      <c r="L223" s="63"/>
      <c r="P223" s="63"/>
      <c r="T223" s="63"/>
      <c r="X223" s="63"/>
      <c r="AB223" s="63"/>
      <c r="AF223" s="63"/>
      <c r="AJ223" s="63"/>
      <c r="AN223" s="63"/>
      <c r="AR223" s="63"/>
      <c r="AV223" s="63"/>
      <c r="AZ223" s="63"/>
      <c r="BD223" s="63"/>
    </row>
    <row r="224" spans="4:56" ht="13.2" x14ac:dyDescent="0.25">
      <c r="D224" s="63"/>
      <c r="H224" s="63"/>
      <c r="L224" s="63"/>
      <c r="P224" s="63"/>
      <c r="T224" s="63"/>
      <c r="X224" s="63"/>
      <c r="AB224" s="63"/>
      <c r="AF224" s="63"/>
      <c r="AJ224" s="63"/>
      <c r="AN224" s="63"/>
      <c r="AR224" s="63"/>
      <c r="AV224" s="63"/>
      <c r="AZ224" s="63"/>
      <c r="BD224" s="63"/>
    </row>
    <row r="225" spans="4:56" ht="13.2" x14ac:dyDescent="0.25">
      <c r="D225" s="63"/>
      <c r="H225" s="63"/>
      <c r="L225" s="63"/>
      <c r="P225" s="63"/>
      <c r="T225" s="63"/>
      <c r="X225" s="63"/>
      <c r="AB225" s="63"/>
      <c r="AF225" s="63"/>
      <c r="AJ225" s="63"/>
      <c r="AN225" s="63"/>
      <c r="AR225" s="63"/>
      <c r="AV225" s="63"/>
      <c r="AZ225" s="63"/>
      <c r="BD225" s="63"/>
    </row>
    <row r="226" spans="4:56" ht="13.2" x14ac:dyDescent="0.25">
      <c r="D226" s="63"/>
      <c r="H226" s="63"/>
      <c r="L226" s="63"/>
      <c r="P226" s="63"/>
      <c r="T226" s="63"/>
      <c r="X226" s="63"/>
      <c r="AB226" s="63"/>
      <c r="AF226" s="63"/>
      <c r="AJ226" s="63"/>
      <c r="AN226" s="63"/>
      <c r="AR226" s="63"/>
      <c r="AV226" s="63"/>
      <c r="AZ226" s="63"/>
      <c r="BD226" s="63"/>
    </row>
    <row r="227" spans="4:56" ht="13.2" x14ac:dyDescent="0.25">
      <c r="D227" s="63"/>
      <c r="H227" s="63"/>
      <c r="L227" s="63"/>
      <c r="P227" s="63"/>
      <c r="T227" s="63"/>
      <c r="X227" s="63"/>
      <c r="AB227" s="63"/>
      <c r="AF227" s="63"/>
      <c r="AJ227" s="63"/>
      <c r="AN227" s="63"/>
      <c r="AR227" s="63"/>
      <c r="AV227" s="63"/>
      <c r="AZ227" s="63"/>
      <c r="BD227" s="63"/>
    </row>
    <row r="228" spans="4:56" ht="13.2" x14ac:dyDescent="0.25">
      <c r="D228" s="63"/>
      <c r="H228" s="63"/>
      <c r="L228" s="63"/>
      <c r="P228" s="63"/>
      <c r="T228" s="63"/>
      <c r="X228" s="63"/>
      <c r="AB228" s="63"/>
      <c r="AF228" s="63"/>
      <c r="AJ228" s="63"/>
      <c r="AN228" s="63"/>
      <c r="AR228" s="63"/>
      <c r="AV228" s="63"/>
      <c r="AZ228" s="63"/>
      <c r="BD228" s="63"/>
    </row>
    <row r="229" spans="4:56" ht="13.2" x14ac:dyDescent="0.25">
      <c r="D229" s="63"/>
      <c r="H229" s="63"/>
      <c r="L229" s="63"/>
      <c r="P229" s="63"/>
      <c r="T229" s="63"/>
      <c r="X229" s="63"/>
      <c r="AB229" s="63"/>
      <c r="AF229" s="63"/>
      <c r="AJ229" s="63"/>
      <c r="AN229" s="63"/>
      <c r="AR229" s="63"/>
      <c r="AV229" s="63"/>
      <c r="AZ229" s="63"/>
      <c r="BD229" s="63"/>
    </row>
    <row r="230" spans="4:56" ht="13.2" x14ac:dyDescent="0.25">
      <c r="D230" s="63"/>
      <c r="H230" s="63"/>
      <c r="L230" s="63"/>
      <c r="P230" s="63"/>
      <c r="T230" s="63"/>
      <c r="X230" s="63"/>
      <c r="AB230" s="63"/>
      <c r="AF230" s="63"/>
      <c r="AJ230" s="63"/>
      <c r="AN230" s="63"/>
      <c r="AR230" s="63"/>
      <c r="AV230" s="63"/>
      <c r="AZ230" s="63"/>
      <c r="BD230" s="63"/>
    </row>
    <row r="231" spans="4:56" ht="13.2" x14ac:dyDescent="0.25">
      <c r="D231" s="63"/>
      <c r="H231" s="63"/>
      <c r="L231" s="63"/>
      <c r="P231" s="63"/>
      <c r="T231" s="63"/>
      <c r="X231" s="63"/>
      <c r="AB231" s="63"/>
      <c r="AF231" s="63"/>
      <c r="AJ231" s="63"/>
      <c r="AN231" s="63"/>
      <c r="AR231" s="63"/>
      <c r="AV231" s="63"/>
      <c r="AZ231" s="63"/>
      <c r="BD231" s="63"/>
    </row>
    <row r="232" spans="4:56" ht="13.2" x14ac:dyDescent="0.25">
      <c r="D232" s="63"/>
      <c r="H232" s="63"/>
      <c r="L232" s="63"/>
      <c r="P232" s="63"/>
      <c r="T232" s="63"/>
      <c r="X232" s="63"/>
      <c r="AB232" s="63"/>
      <c r="AF232" s="63"/>
      <c r="AJ232" s="63"/>
      <c r="AN232" s="63"/>
      <c r="AR232" s="63"/>
      <c r="AV232" s="63"/>
      <c r="AZ232" s="63"/>
      <c r="BD232" s="63"/>
    </row>
    <row r="233" spans="4:56" ht="13.2" x14ac:dyDescent="0.25">
      <c r="D233" s="63"/>
      <c r="H233" s="63"/>
      <c r="L233" s="63"/>
      <c r="P233" s="63"/>
      <c r="T233" s="63"/>
      <c r="X233" s="63"/>
      <c r="AB233" s="63"/>
      <c r="AF233" s="63"/>
      <c r="AJ233" s="63"/>
      <c r="AN233" s="63"/>
      <c r="AR233" s="63"/>
      <c r="AV233" s="63"/>
      <c r="AZ233" s="63"/>
      <c r="BD233" s="63"/>
    </row>
    <row r="234" spans="4:56" ht="13.2" x14ac:dyDescent="0.25">
      <c r="D234" s="63"/>
      <c r="H234" s="63"/>
      <c r="L234" s="63"/>
      <c r="P234" s="63"/>
      <c r="T234" s="63"/>
      <c r="X234" s="63"/>
      <c r="AB234" s="63"/>
      <c r="AF234" s="63"/>
      <c r="AJ234" s="63"/>
      <c r="AN234" s="63"/>
      <c r="AR234" s="63"/>
      <c r="AV234" s="63"/>
      <c r="AZ234" s="63"/>
      <c r="BD234" s="63"/>
    </row>
    <row r="235" spans="4:56" ht="13.2" x14ac:dyDescent="0.25">
      <c r="D235" s="63"/>
      <c r="H235" s="63"/>
      <c r="L235" s="63"/>
      <c r="P235" s="63"/>
      <c r="T235" s="63"/>
      <c r="X235" s="63"/>
      <c r="AB235" s="63"/>
      <c r="AF235" s="63"/>
      <c r="AJ235" s="63"/>
      <c r="AN235" s="63"/>
      <c r="AR235" s="63"/>
      <c r="AV235" s="63"/>
      <c r="AZ235" s="63"/>
      <c r="BD235" s="63"/>
    </row>
    <row r="236" spans="4:56" ht="13.2" x14ac:dyDescent="0.25">
      <c r="D236" s="63"/>
      <c r="H236" s="63"/>
      <c r="L236" s="63"/>
      <c r="P236" s="63"/>
      <c r="T236" s="63"/>
      <c r="X236" s="63"/>
      <c r="AB236" s="63"/>
      <c r="AF236" s="63"/>
      <c r="AJ236" s="63"/>
      <c r="AN236" s="63"/>
      <c r="AR236" s="63"/>
      <c r="AV236" s="63"/>
      <c r="AZ236" s="63"/>
      <c r="BD236" s="63"/>
    </row>
    <row r="237" spans="4:56" ht="13.2" x14ac:dyDescent="0.25">
      <c r="D237" s="63"/>
      <c r="H237" s="63"/>
      <c r="L237" s="63"/>
      <c r="P237" s="63"/>
      <c r="T237" s="63"/>
      <c r="X237" s="63"/>
      <c r="AB237" s="63"/>
      <c r="AF237" s="63"/>
      <c r="AJ237" s="63"/>
      <c r="AN237" s="63"/>
      <c r="AR237" s="63"/>
      <c r="AV237" s="63"/>
      <c r="AZ237" s="63"/>
      <c r="BD237" s="63"/>
    </row>
    <row r="238" spans="4:56" ht="13.2" x14ac:dyDescent="0.25">
      <c r="D238" s="63"/>
      <c r="H238" s="63"/>
      <c r="L238" s="63"/>
      <c r="P238" s="63"/>
      <c r="T238" s="63"/>
      <c r="X238" s="63"/>
      <c r="AB238" s="63"/>
      <c r="AF238" s="63"/>
      <c r="AJ238" s="63"/>
      <c r="AN238" s="63"/>
      <c r="AR238" s="63"/>
      <c r="AV238" s="63"/>
      <c r="AZ238" s="63"/>
      <c r="BD238" s="63"/>
    </row>
    <row r="239" spans="4:56" ht="13.2" x14ac:dyDescent="0.25">
      <c r="D239" s="63"/>
      <c r="H239" s="63"/>
      <c r="L239" s="63"/>
      <c r="P239" s="63"/>
      <c r="T239" s="63"/>
      <c r="X239" s="63"/>
      <c r="AB239" s="63"/>
      <c r="AF239" s="63"/>
      <c r="AJ239" s="63"/>
      <c r="AN239" s="63"/>
      <c r="AR239" s="63"/>
      <c r="AV239" s="63"/>
      <c r="AZ239" s="63"/>
      <c r="BD239" s="63"/>
    </row>
    <row r="240" spans="4:56" ht="13.2" x14ac:dyDescent="0.25">
      <c r="D240" s="63"/>
      <c r="H240" s="63"/>
      <c r="L240" s="63"/>
      <c r="P240" s="63"/>
      <c r="T240" s="63"/>
      <c r="X240" s="63"/>
      <c r="AB240" s="63"/>
      <c r="AF240" s="63"/>
      <c r="AJ240" s="63"/>
      <c r="AN240" s="63"/>
      <c r="AR240" s="63"/>
      <c r="AV240" s="63"/>
      <c r="AZ240" s="63"/>
      <c r="BD240" s="63"/>
    </row>
    <row r="241" spans="4:56" ht="13.2" x14ac:dyDescent="0.25">
      <c r="D241" s="63"/>
      <c r="H241" s="63"/>
      <c r="L241" s="63"/>
      <c r="P241" s="63"/>
      <c r="T241" s="63"/>
      <c r="X241" s="63"/>
      <c r="AB241" s="63"/>
      <c r="AF241" s="63"/>
      <c r="AJ241" s="63"/>
      <c r="AN241" s="63"/>
      <c r="AR241" s="63"/>
      <c r="AV241" s="63"/>
      <c r="AZ241" s="63"/>
      <c r="BD241" s="63"/>
    </row>
    <row r="242" spans="4:56" ht="13.2" x14ac:dyDescent="0.25">
      <c r="D242" s="63"/>
      <c r="H242" s="63"/>
      <c r="L242" s="63"/>
      <c r="P242" s="63"/>
      <c r="T242" s="63"/>
      <c r="X242" s="63"/>
      <c r="AB242" s="63"/>
      <c r="AF242" s="63"/>
      <c r="AJ242" s="63"/>
      <c r="AN242" s="63"/>
      <c r="AR242" s="63"/>
      <c r="AV242" s="63"/>
      <c r="AZ242" s="63"/>
      <c r="BD242" s="63"/>
    </row>
    <row r="243" spans="4:56" ht="13.2" x14ac:dyDescent="0.25">
      <c r="D243" s="63"/>
      <c r="H243" s="63"/>
      <c r="L243" s="63"/>
      <c r="P243" s="63"/>
      <c r="T243" s="63"/>
      <c r="X243" s="63"/>
      <c r="AB243" s="63"/>
      <c r="AF243" s="63"/>
      <c r="AJ243" s="63"/>
      <c r="AN243" s="63"/>
      <c r="AR243" s="63"/>
      <c r="AV243" s="63"/>
      <c r="AZ243" s="63"/>
      <c r="BD243" s="63"/>
    </row>
    <row r="244" spans="4:56" ht="13.2" x14ac:dyDescent="0.25">
      <c r="D244" s="63"/>
      <c r="H244" s="63"/>
      <c r="L244" s="63"/>
      <c r="P244" s="63"/>
      <c r="T244" s="63"/>
      <c r="X244" s="63"/>
      <c r="AB244" s="63"/>
      <c r="AF244" s="63"/>
      <c r="AJ244" s="63"/>
      <c r="AN244" s="63"/>
      <c r="AR244" s="63"/>
      <c r="AV244" s="63"/>
      <c r="AZ244" s="63"/>
      <c r="BD244" s="63"/>
    </row>
    <row r="245" spans="4:56" ht="13.2" x14ac:dyDescent="0.25">
      <c r="D245" s="63"/>
      <c r="H245" s="63"/>
      <c r="L245" s="63"/>
      <c r="P245" s="63"/>
      <c r="T245" s="63"/>
      <c r="X245" s="63"/>
      <c r="AB245" s="63"/>
      <c r="AF245" s="63"/>
      <c r="AJ245" s="63"/>
      <c r="AN245" s="63"/>
      <c r="AR245" s="63"/>
      <c r="AV245" s="63"/>
      <c r="AZ245" s="63"/>
      <c r="BD245" s="63"/>
    </row>
    <row r="246" spans="4:56" ht="13.2" x14ac:dyDescent="0.25">
      <c r="D246" s="63"/>
      <c r="H246" s="63"/>
      <c r="L246" s="63"/>
      <c r="P246" s="63"/>
      <c r="T246" s="63"/>
      <c r="X246" s="63"/>
      <c r="AB246" s="63"/>
      <c r="AF246" s="63"/>
      <c r="AJ246" s="63"/>
      <c r="AN246" s="63"/>
      <c r="AR246" s="63"/>
      <c r="AV246" s="63"/>
      <c r="AZ246" s="63"/>
      <c r="BD246" s="63"/>
    </row>
    <row r="247" spans="4:56" ht="13.2" x14ac:dyDescent="0.25">
      <c r="D247" s="63"/>
      <c r="H247" s="63"/>
      <c r="L247" s="63"/>
      <c r="P247" s="63"/>
      <c r="T247" s="63"/>
      <c r="X247" s="63"/>
      <c r="AB247" s="63"/>
      <c r="AF247" s="63"/>
      <c r="AJ247" s="63"/>
      <c r="AN247" s="63"/>
      <c r="AR247" s="63"/>
      <c r="AV247" s="63"/>
      <c r="AZ247" s="63"/>
      <c r="BD247" s="63"/>
    </row>
    <row r="248" spans="4:56" ht="13.2" x14ac:dyDescent="0.25">
      <c r="D248" s="63"/>
      <c r="H248" s="63"/>
      <c r="L248" s="63"/>
      <c r="P248" s="63"/>
      <c r="T248" s="63"/>
      <c r="X248" s="63"/>
      <c r="AB248" s="63"/>
      <c r="AF248" s="63"/>
      <c r="AJ248" s="63"/>
      <c r="AN248" s="63"/>
      <c r="AR248" s="63"/>
      <c r="AV248" s="63"/>
      <c r="AZ248" s="63"/>
      <c r="BD248" s="63"/>
    </row>
    <row r="249" spans="4:56" ht="13.2" x14ac:dyDescent="0.25">
      <c r="D249" s="63"/>
      <c r="H249" s="63"/>
      <c r="L249" s="63"/>
      <c r="P249" s="63"/>
      <c r="T249" s="63"/>
      <c r="X249" s="63"/>
      <c r="AB249" s="63"/>
      <c r="AF249" s="63"/>
      <c r="AJ249" s="63"/>
      <c r="AN249" s="63"/>
      <c r="AR249" s="63"/>
      <c r="AV249" s="63"/>
      <c r="AZ249" s="63"/>
      <c r="BD249" s="63"/>
    </row>
    <row r="250" spans="4:56" ht="13.2" x14ac:dyDescent="0.25">
      <c r="D250" s="63"/>
      <c r="H250" s="63"/>
      <c r="L250" s="63"/>
      <c r="P250" s="63"/>
      <c r="T250" s="63"/>
      <c r="X250" s="63"/>
      <c r="AB250" s="63"/>
      <c r="AF250" s="63"/>
      <c r="AJ250" s="63"/>
      <c r="AN250" s="63"/>
      <c r="AR250" s="63"/>
      <c r="AV250" s="63"/>
      <c r="AZ250" s="63"/>
      <c r="BD250" s="63"/>
    </row>
    <row r="251" spans="4:56" ht="13.2" x14ac:dyDescent="0.25">
      <c r="D251" s="63"/>
      <c r="H251" s="63"/>
      <c r="L251" s="63"/>
      <c r="P251" s="63"/>
      <c r="T251" s="63"/>
      <c r="X251" s="63"/>
      <c r="AB251" s="63"/>
      <c r="AF251" s="63"/>
      <c r="AJ251" s="63"/>
      <c r="AN251" s="63"/>
      <c r="AR251" s="63"/>
      <c r="AV251" s="63"/>
      <c r="AZ251" s="63"/>
      <c r="BD251" s="63"/>
    </row>
    <row r="252" spans="4:56" ht="13.2" x14ac:dyDescent="0.25">
      <c r="D252" s="63"/>
      <c r="H252" s="63"/>
      <c r="L252" s="63"/>
      <c r="P252" s="63"/>
      <c r="T252" s="63"/>
      <c r="X252" s="63"/>
      <c r="AB252" s="63"/>
      <c r="AF252" s="63"/>
      <c r="AJ252" s="63"/>
      <c r="AN252" s="63"/>
      <c r="AR252" s="63"/>
      <c r="AV252" s="63"/>
      <c r="AZ252" s="63"/>
      <c r="BD252" s="63"/>
    </row>
    <row r="253" spans="4:56" ht="13.2" x14ac:dyDescent="0.25">
      <c r="D253" s="63"/>
      <c r="H253" s="63"/>
      <c r="L253" s="63"/>
      <c r="P253" s="63"/>
      <c r="T253" s="63"/>
      <c r="X253" s="63"/>
      <c r="AB253" s="63"/>
      <c r="AF253" s="63"/>
      <c r="AJ253" s="63"/>
      <c r="AN253" s="63"/>
      <c r="AR253" s="63"/>
      <c r="AV253" s="63"/>
      <c r="AZ253" s="63"/>
      <c r="BD253" s="63"/>
    </row>
    <row r="254" spans="4:56" ht="13.2" x14ac:dyDescent="0.25">
      <c r="D254" s="63"/>
      <c r="H254" s="63"/>
      <c r="L254" s="63"/>
      <c r="P254" s="63"/>
      <c r="T254" s="63"/>
      <c r="X254" s="63"/>
      <c r="AB254" s="63"/>
      <c r="AF254" s="63"/>
      <c r="AJ254" s="63"/>
      <c r="AN254" s="63"/>
      <c r="AR254" s="63"/>
      <c r="AV254" s="63"/>
      <c r="AZ254" s="63"/>
      <c r="BD254" s="63"/>
    </row>
    <row r="255" spans="4:56" ht="13.2" x14ac:dyDescent="0.25">
      <c r="D255" s="63"/>
      <c r="H255" s="63"/>
      <c r="L255" s="63"/>
      <c r="P255" s="63"/>
      <c r="T255" s="63"/>
      <c r="X255" s="63"/>
      <c r="AB255" s="63"/>
      <c r="AF255" s="63"/>
      <c r="AJ255" s="63"/>
      <c r="AN255" s="63"/>
      <c r="AR255" s="63"/>
      <c r="AV255" s="63"/>
      <c r="AZ255" s="63"/>
      <c r="BD255" s="63"/>
    </row>
    <row r="256" spans="4:56" ht="13.2" x14ac:dyDescent="0.25">
      <c r="D256" s="63"/>
      <c r="H256" s="63"/>
      <c r="L256" s="63"/>
      <c r="P256" s="63"/>
      <c r="T256" s="63"/>
      <c r="X256" s="63"/>
      <c r="AB256" s="63"/>
      <c r="AF256" s="63"/>
      <c r="AJ256" s="63"/>
      <c r="AN256" s="63"/>
      <c r="AR256" s="63"/>
      <c r="AV256" s="63"/>
      <c r="AZ256" s="63"/>
      <c r="BD256" s="63"/>
    </row>
    <row r="257" spans="4:56" ht="13.2" x14ac:dyDescent="0.25">
      <c r="D257" s="63"/>
      <c r="H257" s="63"/>
      <c r="L257" s="63"/>
      <c r="P257" s="63"/>
      <c r="T257" s="63"/>
      <c r="X257" s="63"/>
      <c r="AB257" s="63"/>
      <c r="AF257" s="63"/>
      <c r="AJ257" s="63"/>
      <c r="AN257" s="63"/>
      <c r="AR257" s="63"/>
      <c r="AV257" s="63"/>
      <c r="AZ257" s="63"/>
      <c r="BD257" s="63"/>
    </row>
    <row r="258" spans="4:56" ht="13.2" x14ac:dyDescent="0.25">
      <c r="D258" s="63"/>
      <c r="H258" s="63"/>
      <c r="L258" s="63"/>
      <c r="P258" s="63"/>
      <c r="T258" s="63"/>
      <c r="X258" s="63"/>
      <c r="AB258" s="63"/>
      <c r="AF258" s="63"/>
      <c r="AJ258" s="63"/>
      <c r="AN258" s="63"/>
      <c r="AR258" s="63"/>
      <c r="AV258" s="63"/>
      <c r="AZ258" s="63"/>
      <c r="BD258" s="63"/>
    </row>
    <row r="259" spans="4:56" ht="13.2" x14ac:dyDescent="0.25">
      <c r="D259" s="63"/>
      <c r="H259" s="63"/>
      <c r="L259" s="63"/>
      <c r="P259" s="63"/>
      <c r="T259" s="63"/>
      <c r="X259" s="63"/>
      <c r="AB259" s="63"/>
      <c r="AF259" s="63"/>
      <c r="AJ259" s="63"/>
      <c r="AN259" s="63"/>
      <c r="AR259" s="63"/>
      <c r="AV259" s="63"/>
      <c r="AZ259" s="63"/>
      <c r="BD259" s="63"/>
    </row>
    <row r="260" spans="4:56" ht="13.2" x14ac:dyDescent="0.25">
      <c r="D260" s="63"/>
      <c r="H260" s="63"/>
      <c r="L260" s="63"/>
      <c r="P260" s="63"/>
      <c r="T260" s="63"/>
      <c r="X260" s="63"/>
      <c r="AB260" s="63"/>
      <c r="AF260" s="63"/>
      <c r="AJ260" s="63"/>
      <c r="AN260" s="63"/>
      <c r="AR260" s="63"/>
      <c r="AV260" s="63"/>
      <c r="AZ260" s="63"/>
      <c r="BD260" s="63"/>
    </row>
    <row r="261" spans="4:56" ht="13.2" x14ac:dyDescent="0.25">
      <c r="D261" s="63"/>
      <c r="H261" s="63"/>
      <c r="L261" s="63"/>
      <c r="P261" s="63"/>
      <c r="T261" s="63"/>
      <c r="X261" s="63"/>
      <c r="AB261" s="63"/>
      <c r="AF261" s="63"/>
      <c r="AJ261" s="63"/>
      <c r="AN261" s="63"/>
      <c r="AR261" s="63"/>
      <c r="AV261" s="63"/>
      <c r="AZ261" s="63"/>
      <c r="BD261" s="63"/>
    </row>
    <row r="262" spans="4:56" ht="13.2" x14ac:dyDescent="0.25">
      <c r="D262" s="63"/>
      <c r="H262" s="63"/>
      <c r="L262" s="63"/>
      <c r="P262" s="63"/>
      <c r="T262" s="63"/>
      <c r="X262" s="63"/>
      <c r="AB262" s="63"/>
      <c r="AF262" s="63"/>
      <c r="AJ262" s="63"/>
      <c r="AN262" s="63"/>
      <c r="AR262" s="63"/>
      <c r="AV262" s="63"/>
      <c r="AZ262" s="63"/>
      <c r="BD262" s="63"/>
    </row>
    <row r="263" spans="4:56" ht="13.2" x14ac:dyDescent="0.25">
      <c r="D263" s="63"/>
      <c r="H263" s="63"/>
      <c r="L263" s="63"/>
      <c r="P263" s="63"/>
      <c r="T263" s="63"/>
      <c r="X263" s="63"/>
      <c r="AB263" s="63"/>
      <c r="AF263" s="63"/>
      <c r="AJ263" s="63"/>
      <c r="AN263" s="63"/>
      <c r="AR263" s="63"/>
      <c r="AV263" s="63"/>
      <c r="AZ263" s="63"/>
      <c r="BD263" s="63"/>
    </row>
    <row r="264" spans="4:56" ht="13.2" x14ac:dyDescent="0.25">
      <c r="D264" s="63"/>
      <c r="H264" s="63"/>
      <c r="L264" s="63"/>
      <c r="P264" s="63"/>
      <c r="T264" s="63"/>
      <c r="X264" s="63"/>
      <c r="AB264" s="63"/>
      <c r="AF264" s="63"/>
      <c r="AJ264" s="63"/>
      <c r="AN264" s="63"/>
      <c r="AR264" s="63"/>
      <c r="AV264" s="63"/>
      <c r="AZ264" s="63"/>
      <c r="BD264" s="63"/>
    </row>
    <row r="265" spans="4:56" ht="13.2" x14ac:dyDescent="0.25">
      <c r="D265" s="63"/>
      <c r="H265" s="63"/>
      <c r="L265" s="63"/>
      <c r="P265" s="63"/>
      <c r="T265" s="63"/>
      <c r="X265" s="63"/>
      <c r="AB265" s="63"/>
      <c r="AF265" s="63"/>
      <c r="AJ265" s="63"/>
      <c r="AN265" s="63"/>
      <c r="AR265" s="63"/>
      <c r="AV265" s="63"/>
      <c r="AZ265" s="63"/>
      <c r="BD265" s="63"/>
    </row>
    <row r="266" spans="4:56" ht="13.2" x14ac:dyDescent="0.25">
      <c r="D266" s="63"/>
      <c r="H266" s="63"/>
      <c r="L266" s="63"/>
      <c r="P266" s="63"/>
      <c r="T266" s="63"/>
      <c r="X266" s="63"/>
      <c r="AB266" s="63"/>
      <c r="AF266" s="63"/>
      <c r="AJ266" s="63"/>
      <c r="AN266" s="63"/>
      <c r="AR266" s="63"/>
      <c r="AV266" s="63"/>
      <c r="AZ266" s="63"/>
      <c r="BD266" s="63"/>
    </row>
    <row r="267" spans="4:56" ht="13.2" x14ac:dyDescent="0.25">
      <c r="D267" s="63"/>
      <c r="H267" s="63"/>
      <c r="L267" s="63"/>
      <c r="P267" s="63"/>
      <c r="T267" s="63"/>
      <c r="X267" s="63"/>
      <c r="AB267" s="63"/>
      <c r="AF267" s="63"/>
      <c r="AJ267" s="63"/>
      <c r="AN267" s="63"/>
      <c r="AR267" s="63"/>
      <c r="AV267" s="63"/>
      <c r="AZ267" s="63"/>
      <c r="BD267" s="63"/>
    </row>
    <row r="268" spans="4:56" ht="13.2" x14ac:dyDescent="0.25">
      <c r="D268" s="63"/>
      <c r="H268" s="63"/>
      <c r="L268" s="63"/>
      <c r="P268" s="63"/>
      <c r="T268" s="63"/>
      <c r="X268" s="63"/>
      <c r="AB268" s="63"/>
      <c r="AF268" s="63"/>
      <c r="AJ268" s="63"/>
      <c r="AN268" s="63"/>
      <c r="AR268" s="63"/>
      <c r="AV268" s="63"/>
      <c r="AZ268" s="63"/>
      <c r="BD268" s="63"/>
    </row>
    <row r="269" spans="4:56" ht="13.2" x14ac:dyDescent="0.25">
      <c r="D269" s="63"/>
      <c r="H269" s="63"/>
      <c r="L269" s="63"/>
      <c r="P269" s="63"/>
      <c r="T269" s="63"/>
      <c r="X269" s="63"/>
      <c r="AB269" s="63"/>
      <c r="AF269" s="63"/>
      <c r="AJ269" s="63"/>
      <c r="AN269" s="63"/>
      <c r="AR269" s="63"/>
      <c r="AV269" s="63"/>
      <c r="AZ269" s="63"/>
      <c r="BD269" s="63"/>
    </row>
    <row r="270" spans="4:56" ht="13.2" x14ac:dyDescent="0.25">
      <c r="D270" s="63"/>
      <c r="H270" s="63"/>
      <c r="L270" s="63"/>
      <c r="P270" s="63"/>
      <c r="T270" s="63"/>
      <c r="X270" s="63"/>
      <c r="AB270" s="63"/>
      <c r="AF270" s="63"/>
      <c r="AJ270" s="63"/>
      <c r="AN270" s="63"/>
      <c r="AR270" s="63"/>
      <c r="AV270" s="63"/>
      <c r="AZ270" s="63"/>
      <c r="BD270" s="63"/>
    </row>
    <row r="271" spans="4:56" ht="13.2" x14ac:dyDescent="0.25">
      <c r="D271" s="63"/>
      <c r="H271" s="63"/>
      <c r="L271" s="63"/>
      <c r="P271" s="63"/>
      <c r="T271" s="63"/>
      <c r="X271" s="63"/>
      <c r="AB271" s="63"/>
      <c r="AF271" s="63"/>
      <c r="AJ271" s="63"/>
      <c r="AN271" s="63"/>
      <c r="AR271" s="63"/>
      <c r="AV271" s="63"/>
      <c r="AZ271" s="63"/>
      <c r="BD271" s="63"/>
    </row>
    <row r="272" spans="4:56" ht="13.2" x14ac:dyDescent="0.25">
      <c r="D272" s="63"/>
      <c r="H272" s="63"/>
      <c r="L272" s="63"/>
      <c r="P272" s="63"/>
      <c r="T272" s="63"/>
      <c r="X272" s="63"/>
      <c r="AB272" s="63"/>
      <c r="AF272" s="63"/>
      <c r="AJ272" s="63"/>
      <c r="AN272" s="63"/>
      <c r="AR272" s="63"/>
      <c r="AV272" s="63"/>
      <c r="AZ272" s="63"/>
      <c r="BD272" s="63"/>
    </row>
    <row r="273" spans="4:56" ht="13.2" x14ac:dyDescent="0.25">
      <c r="D273" s="63"/>
      <c r="H273" s="63"/>
      <c r="L273" s="63"/>
      <c r="P273" s="63"/>
      <c r="T273" s="63"/>
      <c r="X273" s="63"/>
      <c r="AB273" s="63"/>
      <c r="AF273" s="63"/>
      <c r="AJ273" s="63"/>
      <c r="AN273" s="63"/>
      <c r="AR273" s="63"/>
      <c r="AV273" s="63"/>
      <c r="AZ273" s="63"/>
      <c r="BD273" s="63"/>
    </row>
    <row r="274" spans="4:56" ht="13.2" x14ac:dyDescent="0.25">
      <c r="D274" s="63"/>
      <c r="H274" s="63"/>
      <c r="L274" s="63"/>
      <c r="P274" s="63"/>
      <c r="T274" s="63"/>
      <c r="X274" s="63"/>
      <c r="AB274" s="63"/>
      <c r="AF274" s="63"/>
      <c r="AJ274" s="63"/>
      <c r="AN274" s="63"/>
      <c r="AR274" s="63"/>
      <c r="AV274" s="63"/>
      <c r="AZ274" s="63"/>
      <c r="BD274" s="63"/>
    </row>
    <row r="275" spans="4:56" ht="13.2" x14ac:dyDescent="0.25">
      <c r="D275" s="63"/>
      <c r="H275" s="63"/>
      <c r="L275" s="63"/>
      <c r="P275" s="63"/>
      <c r="T275" s="63"/>
      <c r="X275" s="63"/>
      <c r="AB275" s="63"/>
      <c r="AF275" s="63"/>
      <c r="AJ275" s="63"/>
      <c r="AN275" s="63"/>
      <c r="AR275" s="63"/>
      <c r="AV275" s="63"/>
      <c r="AZ275" s="63"/>
      <c r="BD275" s="63"/>
    </row>
    <row r="276" spans="4:56" ht="13.2" x14ac:dyDescent="0.25">
      <c r="D276" s="63"/>
      <c r="H276" s="63"/>
      <c r="L276" s="63"/>
      <c r="P276" s="63"/>
      <c r="T276" s="63"/>
      <c r="X276" s="63"/>
      <c r="AB276" s="63"/>
      <c r="AF276" s="63"/>
      <c r="AJ276" s="63"/>
      <c r="AN276" s="63"/>
      <c r="AR276" s="63"/>
      <c r="AV276" s="63"/>
      <c r="AZ276" s="63"/>
      <c r="BD276" s="63"/>
    </row>
    <row r="277" spans="4:56" ht="13.2" x14ac:dyDescent="0.25">
      <c r="D277" s="63"/>
      <c r="H277" s="63"/>
      <c r="L277" s="63"/>
      <c r="P277" s="63"/>
      <c r="T277" s="63"/>
      <c r="X277" s="63"/>
      <c r="AB277" s="63"/>
      <c r="AF277" s="63"/>
      <c r="AJ277" s="63"/>
      <c r="AN277" s="63"/>
      <c r="AR277" s="63"/>
      <c r="AV277" s="63"/>
      <c r="AZ277" s="63"/>
      <c r="BD277" s="63"/>
    </row>
    <row r="278" spans="4:56" ht="13.2" x14ac:dyDescent="0.25">
      <c r="D278" s="63"/>
      <c r="H278" s="63"/>
      <c r="L278" s="63"/>
      <c r="P278" s="63"/>
      <c r="T278" s="63"/>
      <c r="X278" s="63"/>
      <c r="AB278" s="63"/>
      <c r="AF278" s="63"/>
      <c r="AJ278" s="63"/>
      <c r="AN278" s="63"/>
      <c r="AR278" s="63"/>
      <c r="AV278" s="63"/>
      <c r="AZ278" s="63"/>
      <c r="BD278" s="63"/>
    </row>
    <row r="279" spans="4:56" ht="13.2" x14ac:dyDescent="0.25">
      <c r="D279" s="63"/>
      <c r="H279" s="63"/>
      <c r="L279" s="63"/>
      <c r="P279" s="63"/>
      <c r="T279" s="63"/>
      <c r="X279" s="63"/>
      <c r="AB279" s="63"/>
      <c r="AF279" s="63"/>
      <c r="AJ279" s="63"/>
      <c r="AN279" s="63"/>
      <c r="AR279" s="63"/>
      <c r="AV279" s="63"/>
      <c r="AZ279" s="63"/>
      <c r="BD279" s="63"/>
    </row>
    <row r="280" spans="4:56" ht="13.2" x14ac:dyDescent="0.25">
      <c r="D280" s="63"/>
      <c r="H280" s="63"/>
      <c r="L280" s="63"/>
      <c r="P280" s="63"/>
      <c r="T280" s="63"/>
      <c r="X280" s="63"/>
      <c r="AB280" s="63"/>
      <c r="AF280" s="63"/>
      <c r="AJ280" s="63"/>
      <c r="AN280" s="63"/>
      <c r="AR280" s="63"/>
      <c r="AV280" s="63"/>
      <c r="AZ280" s="63"/>
      <c r="BD280" s="63"/>
    </row>
    <row r="281" spans="4:56" ht="13.2" x14ac:dyDescent="0.25">
      <c r="D281" s="63"/>
      <c r="H281" s="63"/>
      <c r="L281" s="63"/>
      <c r="P281" s="63"/>
      <c r="T281" s="63"/>
      <c r="X281" s="63"/>
      <c r="AB281" s="63"/>
      <c r="AF281" s="63"/>
      <c r="AJ281" s="63"/>
      <c r="AN281" s="63"/>
      <c r="AR281" s="63"/>
      <c r="AV281" s="63"/>
      <c r="AZ281" s="63"/>
      <c r="BD281" s="63"/>
    </row>
    <row r="282" spans="4:56" ht="13.2" x14ac:dyDescent="0.25">
      <c r="D282" s="63"/>
      <c r="H282" s="63"/>
      <c r="L282" s="63"/>
      <c r="P282" s="63"/>
      <c r="T282" s="63"/>
      <c r="X282" s="63"/>
      <c r="AB282" s="63"/>
      <c r="AF282" s="63"/>
      <c r="AJ282" s="63"/>
      <c r="AN282" s="63"/>
      <c r="AR282" s="63"/>
      <c r="AV282" s="63"/>
      <c r="AZ282" s="63"/>
      <c r="BD282" s="63"/>
    </row>
    <row r="283" spans="4:56" ht="13.2" x14ac:dyDescent="0.25">
      <c r="D283" s="63"/>
      <c r="H283" s="63"/>
      <c r="L283" s="63"/>
      <c r="P283" s="63"/>
      <c r="T283" s="63"/>
      <c r="X283" s="63"/>
      <c r="AB283" s="63"/>
      <c r="AF283" s="63"/>
      <c r="AJ283" s="63"/>
      <c r="AN283" s="63"/>
      <c r="AR283" s="63"/>
      <c r="AV283" s="63"/>
      <c r="AZ283" s="63"/>
      <c r="BD283" s="63"/>
    </row>
    <row r="284" spans="4:56" ht="13.2" x14ac:dyDescent="0.25">
      <c r="D284" s="63"/>
      <c r="H284" s="63"/>
      <c r="L284" s="63"/>
      <c r="P284" s="63"/>
      <c r="T284" s="63"/>
      <c r="X284" s="63"/>
      <c r="AB284" s="63"/>
      <c r="AF284" s="63"/>
      <c r="AJ284" s="63"/>
      <c r="AN284" s="63"/>
      <c r="AR284" s="63"/>
      <c r="AV284" s="63"/>
      <c r="AZ284" s="63"/>
      <c r="BD284" s="63"/>
    </row>
    <row r="285" spans="4:56" ht="13.2" x14ac:dyDescent="0.25">
      <c r="D285" s="63"/>
      <c r="H285" s="63"/>
      <c r="L285" s="63"/>
      <c r="P285" s="63"/>
      <c r="T285" s="63"/>
      <c r="X285" s="63"/>
      <c r="AB285" s="63"/>
      <c r="AF285" s="63"/>
      <c r="AJ285" s="63"/>
      <c r="AN285" s="63"/>
      <c r="AR285" s="63"/>
      <c r="AV285" s="63"/>
      <c r="AZ285" s="63"/>
      <c r="BD285" s="63"/>
    </row>
    <row r="286" spans="4:56" ht="13.2" x14ac:dyDescent="0.25">
      <c r="D286" s="63"/>
      <c r="H286" s="63"/>
      <c r="L286" s="63"/>
      <c r="P286" s="63"/>
      <c r="T286" s="63"/>
      <c r="X286" s="63"/>
      <c r="AB286" s="63"/>
      <c r="AF286" s="63"/>
      <c r="AJ286" s="63"/>
      <c r="AN286" s="63"/>
      <c r="AR286" s="63"/>
      <c r="AV286" s="63"/>
      <c r="AZ286" s="63"/>
      <c r="BD286" s="63"/>
    </row>
    <row r="287" spans="4:56" ht="13.2" x14ac:dyDescent="0.25">
      <c r="D287" s="63"/>
      <c r="H287" s="63"/>
      <c r="L287" s="63"/>
      <c r="P287" s="63"/>
      <c r="T287" s="63"/>
      <c r="X287" s="63"/>
      <c r="AB287" s="63"/>
      <c r="AF287" s="63"/>
      <c r="AJ287" s="63"/>
      <c r="AN287" s="63"/>
      <c r="AR287" s="63"/>
      <c r="AV287" s="63"/>
      <c r="AZ287" s="63"/>
      <c r="BD287" s="63"/>
    </row>
    <row r="288" spans="4:56" ht="13.2" x14ac:dyDescent="0.25">
      <c r="D288" s="63"/>
      <c r="H288" s="63"/>
      <c r="L288" s="63"/>
      <c r="P288" s="63"/>
      <c r="T288" s="63"/>
      <c r="X288" s="63"/>
      <c r="AB288" s="63"/>
      <c r="AF288" s="63"/>
      <c r="AJ288" s="63"/>
      <c r="AN288" s="63"/>
      <c r="AR288" s="63"/>
      <c r="AV288" s="63"/>
      <c r="AZ288" s="63"/>
      <c r="BD288" s="63"/>
    </row>
    <row r="289" spans="4:56" ht="13.2" x14ac:dyDescent="0.25">
      <c r="D289" s="63"/>
      <c r="H289" s="63"/>
      <c r="L289" s="63"/>
      <c r="P289" s="63"/>
      <c r="T289" s="63"/>
      <c r="X289" s="63"/>
      <c r="AB289" s="63"/>
      <c r="AF289" s="63"/>
      <c r="AJ289" s="63"/>
      <c r="AN289" s="63"/>
      <c r="AR289" s="63"/>
      <c r="AV289" s="63"/>
      <c r="AZ289" s="63"/>
      <c r="BD289" s="63"/>
    </row>
    <row r="290" spans="4:56" ht="13.2" x14ac:dyDescent="0.25">
      <c r="D290" s="63"/>
      <c r="H290" s="63"/>
      <c r="L290" s="63"/>
      <c r="P290" s="63"/>
      <c r="T290" s="63"/>
      <c r="X290" s="63"/>
      <c r="AB290" s="63"/>
      <c r="AF290" s="63"/>
      <c r="AJ290" s="63"/>
      <c r="AN290" s="63"/>
      <c r="AR290" s="63"/>
      <c r="AV290" s="63"/>
      <c r="AZ290" s="63"/>
      <c r="BD290" s="63"/>
    </row>
    <row r="291" spans="4:56" ht="13.2" x14ac:dyDescent="0.25">
      <c r="D291" s="63"/>
      <c r="H291" s="63"/>
      <c r="L291" s="63"/>
      <c r="P291" s="63"/>
      <c r="T291" s="63"/>
      <c r="X291" s="63"/>
      <c r="AB291" s="63"/>
      <c r="AF291" s="63"/>
      <c r="AJ291" s="63"/>
      <c r="AN291" s="63"/>
      <c r="AR291" s="63"/>
      <c r="AV291" s="63"/>
      <c r="AZ291" s="63"/>
      <c r="BD291" s="63"/>
    </row>
    <row r="292" spans="4:56" ht="13.2" x14ac:dyDescent="0.25">
      <c r="D292" s="63"/>
      <c r="H292" s="63"/>
      <c r="L292" s="63"/>
      <c r="P292" s="63"/>
      <c r="T292" s="63"/>
      <c r="X292" s="63"/>
      <c r="AB292" s="63"/>
      <c r="AF292" s="63"/>
      <c r="AJ292" s="63"/>
      <c r="AN292" s="63"/>
      <c r="AR292" s="63"/>
      <c r="AV292" s="63"/>
      <c r="AZ292" s="63"/>
      <c r="BD292" s="63"/>
    </row>
    <row r="293" spans="4:56" ht="13.2" x14ac:dyDescent="0.25">
      <c r="D293" s="63"/>
      <c r="H293" s="63"/>
      <c r="L293" s="63"/>
      <c r="P293" s="63"/>
      <c r="T293" s="63"/>
      <c r="X293" s="63"/>
      <c r="AB293" s="63"/>
      <c r="AF293" s="63"/>
      <c r="AJ293" s="63"/>
      <c r="AN293" s="63"/>
      <c r="AR293" s="63"/>
      <c r="AV293" s="63"/>
      <c r="AZ293" s="63"/>
      <c r="BD293" s="63"/>
    </row>
    <row r="294" spans="4:56" ht="13.2" x14ac:dyDescent="0.25">
      <c r="D294" s="63"/>
      <c r="H294" s="63"/>
      <c r="L294" s="63"/>
      <c r="P294" s="63"/>
      <c r="T294" s="63"/>
      <c r="X294" s="63"/>
      <c r="AB294" s="63"/>
      <c r="AF294" s="63"/>
      <c r="AJ294" s="63"/>
      <c r="AN294" s="63"/>
      <c r="AR294" s="63"/>
      <c r="AV294" s="63"/>
      <c r="AZ294" s="63"/>
      <c r="BD294" s="63"/>
    </row>
    <row r="295" spans="4:56" ht="13.2" x14ac:dyDescent="0.25">
      <c r="D295" s="63"/>
      <c r="H295" s="63"/>
      <c r="L295" s="63"/>
      <c r="P295" s="63"/>
      <c r="T295" s="63"/>
      <c r="X295" s="63"/>
      <c r="AB295" s="63"/>
      <c r="AF295" s="63"/>
      <c r="AJ295" s="63"/>
      <c r="AN295" s="63"/>
      <c r="AR295" s="63"/>
      <c r="AV295" s="63"/>
      <c r="AZ295" s="63"/>
      <c r="BD295" s="63"/>
    </row>
    <row r="296" spans="4:56" ht="13.2" x14ac:dyDescent="0.25">
      <c r="D296" s="63"/>
      <c r="H296" s="63"/>
      <c r="L296" s="63"/>
      <c r="P296" s="63"/>
      <c r="T296" s="63"/>
      <c r="X296" s="63"/>
      <c r="AB296" s="63"/>
      <c r="AF296" s="63"/>
      <c r="AJ296" s="63"/>
      <c r="AN296" s="63"/>
      <c r="AR296" s="63"/>
      <c r="AV296" s="63"/>
      <c r="AZ296" s="63"/>
      <c r="BD296" s="63"/>
    </row>
    <row r="297" spans="4:56" ht="13.2" x14ac:dyDescent="0.25">
      <c r="D297" s="63"/>
      <c r="H297" s="63"/>
      <c r="L297" s="63"/>
      <c r="P297" s="63"/>
      <c r="T297" s="63"/>
      <c r="X297" s="63"/>
      <c r="AB297" s="63"/>
      <c r="AF297" s="63"/>
      <c r="AJ297" s="63"/>
      <c r="AN297" s="63"/>
      <c r="AR297" s="63"/>
      <c r="AV297" s="63"/>
      <c r="AZ297" s="63"/>
      <c r="BD297" s="63"/>
    </row>
    <row r="298" spans="4:56" ht="13.2" x14ac:dyDescent="0.25">
      <c r="D298" s="63"/>
      <c r="H298" s="63"/>
      <c r="L298" s="63"/>
      <c r="P298" s="63"/>
      <c r="T298" s="63"/>
      <c r="X298" s="63"/>
      <c r="AB298" s="63"/>
      <c r="AF298" s="63"/>
      <c r="AJ298" s="63"/>
      <c r="AN298" s="63"/>
      <c r="AR298" s="63"/>
      <c r="AV298" s="63"/>
      <c r="AZ298" s="63"/>
      <c r="BD298" s="63"/>
    </row>
    <row r="299" spans="4:56" ht="13.2" x14ac:dyDescent="0.25">
      <c r="D299" s="63"/>
      <c r="H299" s="63"/>
      <c r="L299" s="63"/>
      <c r="P299" s="63"/>
      <c r="T299" s="63"/>
      <c r="X299" s="63"/>
      <c r="AB299" s="63"/>
      <c r="AF299" s="63"/>
      <c r="AJ299" s="63"/>
      <c r="AN299" s="63"/>
      <c r="AR299" s="63"/>
      <c r="AV299" s="63"/>
      <c r="AZ299" s="63"/>
      <c r="BD299" s="63"/>
    </row>
    <row r="300" spans="4:56" ht="13.2" x14ac:dyDescent="0.25">
      <c r="D300" s="63"/>
      <c r="H300" s="63"/>
      <c r="L300" s="63"/>
      <c r="P300" s="63"/>
      <c r="T300" s="63"/>
      <c r="X300" s="63"/>
      <c r="AB300" s="63"/>
      <c r="AF300" s="63"/>
      <c r="AJ300" s="63"/>
      <c r="AN300" s="63"/>
      <c r="AR300" s="63"/>
      <c r="AV300" s="63"/>
      <c r="AZ300" s="63"/>
      <c r="BD300" s="63"/>
    </row>
    <row r="301" spans="4:56" ht="13.2" x14ac:dyDescent="0.25">
      <c r="D301" s="63"/>
      <c r="H301" s="63"/>
      <c r="L301" s="63"/>
      <c r="P301" s="63"/>
      <c r="T301" s="63"/>
      <c r="X301" s="63"/>
      <c r="AB301" s="63"/>
      <c r="AF301" s="63"/>
      <c r="AJ301" s="63"/>
      <c r="AN301" s="63"/>
      <c r="AR301" s="63"/>
      <c r="AV301" s="63"/>
      <c r="AZ301" s="63"/>
      <c r="BD301" s="63"/>
    </row>
    <row r="302" spans="4:56" ht="13.2" x14ac:dyDescent="0.25">
      <c r="D302" s="63"/>
      <c r="H302" s="63"/>
      <c r="L302" s="63"/>
      <c r="P302" s="63"/>
      <c r="T302" s="63"/>
      <c r="X302" s="63"/>
      <c r="AB302" s="63"/>
      <c r="AF302" s="63"/>
      <c r="AJ302" s="63"/>
      <c r="AN302" s="63"/>
      <c r="AR302" s="63"/>
      <c r="AV302" s="63"/>
      <c r="AZ302" s="63"/>
      <c r="BD302" s="63"/>
    </row>
    <row r="303" spans="4:56" ht="13.2" x14ac:dyDescent="0.25">
      <c r="D303" s="63"/>
      <c r="H303" s="63"/>
      <c r="L303" s="63"/>
      <c r="P303" s="63"/>
      <c r="T303" s="63"/>
      <c r="X303" s="63"/>
      <c r="AB303" s="63"/>
      <c r="AF303" s="63"/>
      <c r="AJ303" s="63"/>
      <c r="AN303" s="63"/>
      <c r="AR303" s="63"/>
      <c r="AV303" s="63"/>
      <c r="AZ303" s="63"/>
      <c r="BD303" s="63"/>
    </row>
    <row r="304" spans="4:56" ht="13.2" x14ac:dyDescent="0.25">
      <c r="D304" s="63"/>
      <c r="H304" s="63"/>
      <c r="L304" s="63"/>
      <c r="P304" s="63"/>
      <c r="T304" s="63"/>
      <c r="X304" s="63"/>
      <c r="AB304" s="63"/>
      <c r="AF304" s="63"/>
      <c r="AJ304" s="63"/>
      <c r="AN304" s="63"/>
      <c r="AR304" s="63"/>
      <c r="AV304" s="63"/>
      <c r="AZ304" s="63"/>
      <c r="BD304" s="63"/>
    </row>
    <row r="305" spans="4:56" ht="13.2" x14ac:dyDescent="0.25">
      <c r="D305" s="63"/>
      <c r="H305" s="63"/>
      <c r="L305" s="63"/>
      <c r="P305" s="63"/>
      <c r="T305" s="63"/>
      <c r="X305" s="63"/>
      <c r="AB305" s="63"/>
      <c r="AF305" s="63"/>
      <c r="AJ305" s="63"/>
      <c r="AN305" s="63"/>
      <c r="AR305" s="63"/>
      <c r="AV305" s="63"/>
      <c r="AZ305" s="63"/>
      <c r="BD305" s="63"/>
    </row>
    <row r="306" spans="4:56" ht="13.2" x14ac:dyDescent="0.25">
      <c r="D306" s="63"/>
      <c r="H306" s="63"/>
      <c r="L306" s="63"/>
      <c r="P306" s="63"/>
      <c r="T306" s="63"/>
      <c r="X306" s="63"/>
      <c r="AB306" s="63"/>
      <c r="AF306" s="63"/>
      <c r="AJ306" s="63"/>
      <c r="AN306" s="63"/>
      <c r="AR306" s="63"/>
      <c r="AV306" s="63"/>
      <c r="AZ306" s="63"/>
      <c r="BD306" s="63"/>
    </row>
    <row r="307" spans="4:56" ht="13.2" x14ac:dyDescent="0.25">
      <c r="D307" s="63"/>
      <c r="H307" s="63"/>
      <c r="L307" s="63"/>
      <c r="P307" s="63"/>
      <c r="T307" s="63"/>
      <c r="X307" s="63"/>
      <c r="AB307" s="63"/>
      <c r="AF307" s="63"/>
      <c r="AJ307" s="63"/>
      <c r="AN307" s="63"/>
      <c r="AR307" s="63"/>
      <c r="AV307" s="63"/>
      <c r="AZ307" s="63"/>
      <c r="BD307" s="63"/>
    </row>
    <row r="308" spans="4:56" ht="13.2" x14ac:dyDescent="0.25">
      <c r="D308" s="63"/>
      <c r="H308" s="63"/>
      <c r="L308" s="63"/>
      <c r="P308" s="63"/>
      <c r="T308" s="63"/>
      <c r="X308" s="63"/>
      <c r="AB308" s="63"/>
      <c r="AF308" s="63"/>
      <c r="AJ308" s="63"/>
      <c r="AN308" s="63"/>
      <c r="AR308" s="63"/>
      <c r="AV308" s="63"/>
      <c r="AZ308" s="63"/>
      <c r="BD308" s="63"/>
    </row>
    <row r="309" spans="4:56" ht="13.2" x14ac:dyDescent="0.25">
      <c r="D309" s="63"/>
      <c r="H309" s="63"/>
      <c r="L309" s="63"/>
      <c r="P309" s="63"/>
      <c r="T309" s="63"/>
      <c r="X309" s="63"/>
      <c r="AB309" s="63"/>
      <c r="AF309" s="63"/>
      <c r="AJ309" s="63"/>
      <c r="AN309" s="63"/>
      <c r="AR309" s="63"/>
      <c r="AV309" s="63"/>
      <c r="AZ309" s="63"/>
      <c r="BD309" s="63"/>
    </row>
    <row r="310" spans="4:56" ht="13.2" x14ac:dyDescent="0.25">
      <c r="D310" s="63"/>
      <c r="H310" s="63"/>
      <c r="L310" s="63"/>
      <c r="P310" s="63"/>
      <c r="T310" s="63"/>
      <c r="X310" s="63"/>
      <c r="AB310" s="63"/>
      <c r="AF310" s="63"/>
      <c r="AJ310" s="63"/>
      <c r="AN310" s="63"/>
      <c r="AR310" s="63"/>
      <c r="AV310" s="63"/>
      <c r="AZ310" s="63"/>
      <c r="BD310" s="63"/>
    </row>
    <row r="311" spans="4:56" ht="13.2" x14ac:dyDescent="0.25">
      <c r="D311" s="63"/>
      <c r="H311" s="63"/>
      <c r="L311" s="63"/>
      <c r="P311" s="63"/>
      <c r="T311" s="63"/>
      <c r="X311" s="63"/>
      <c r="AB311" s="63"/>
      <c r="AF311" s="63"/>
      <c r="AJ311" s="63"/>
      <c r="AN311" s="63"/>
      <c r="AR311" s="63"/>
      <c r="AV311" s="63"/>
      <c r="AZ311" s="63"/>
      <c r="BD311" s="63"/>
    </row>
    <row r="312" spans="4:56" ht="13.2" x14ac:dyDescent="0.25">
      <c r="D312" s="63"/>
      <c r="H312" s="63"/>
      <c r="L312" s="63"/>
      <c r="P312" s="63"/>
      <c r="T312" s="63"/>
      <c r="X312" s="63"/>
      <c r="AB312" s="63"/>
      <c r="AF312" s="63"/>
      <c r="AJ312" s="63"/>
      <c r="AN312" s="63"/>
      <c r="AR312" s="63"/>
      <c r="AV312" s="63"/>
      <c r="AZ312" s="63"/>
      <c r="BD312" s="63"/>
    </row>
    <row r="313" spans="4:56" ht="13.2" x14ac:dyDescent="0.25">
      <c r="D313" s="63"/>
      <c r="H313" s="63"/>
      <c r="L313" s="63"/>
      <c r="P313" s="63"/>
      <c r="T313" s="63"/>
      <c r="X313" s="63"/>
      <c r="AB313" s="63"/>
      <c r="AF313" s="63"/>
      <c r="AJ313" s="63"/>
      <c r="AN313" s="63"/>
      <c r="AR313" s="63"/>
      <c r="AV313" s="63"/>
      <c r="AZ313" s="63"/>
      <c r="BD313" s="63"/>
    </row>
    <row r="314" spans="4:56" ht="13.2" x14ac:dyDescent="0.25">
      <c r="D314" s="63"/>
      <c r="H314" s="63"/>
      <c r="L314" s="63"/>
      <c r="P314" s="63"/>
      <c r="T314" s="63"/>
      <c r="X314" s="63"/>
      <c r="AB314" s="63"/>
      <c r="AF314" s="63"/>
      <c r="AJ314" s="63"/>
      <c r="AN314" s="63"/>
      <c r="AR314" s="63"/>
      <c r="AV314" s="63"/>
      <c r="AZ314" s="63"/>
      <c r="BD314" s="63"/>
    </row>
    <row r="315" spans="4:56" ht="13.2" x14ac:dyDescent="0.25">
      <c r="D315" s="63"/>
      <c r="H315" s="63"/>
      <c r="L315" s="63"/>
      <c r="P315" s="63"/>
      <c r="T315" s="63"/>
      <c r="X315" s="63"/>
      <c r="AB315" s="63"/>
      <c r="AF315" s="63"/>
      <c r="AJ315" s="63"/>
      <c r="AN315" s="63"/>
      <c r="AR315" s="63"/>
      <c r="AV315" s="63"/>
      <c r="AZ315" s="63"/>
      <c r="BD315" s="63"/>
    </row>
    <row r="316" spans="4:56" ht="13.2" x14ac:dyDescent="0.25">
      <c r="D316" s="63"/>
      <c r="H316" s="63"/>
      <c r="L316" s="63"/>
      <c r="P316" s="63"/>
      <c r="T316" s="63"/>
      <c r="X316" s="63"/>
      <c r="AB316" s="63"/>
      <c r="AF316" s="63"/>
      <c r="AJ316" s="63"/>
      <c r="AN316" s="63"/>
      <c r="AR316" s="63"/>
      <c r="AV316" s="63"/>
      <c r="AZ316" s="63"/>
      <c r="BD316" s="63"/>
    </row>
    <row r="317" spans="4:56" ht="13.2" x14ac:dyDescent="0.25">
      <c r="D317" s="63"/>
      <c r="H317" s="63"/>
      <c r="L317" s="63"/>
      <c r="P317" s="63"/>
      <c r="T317" s="63"/>
      <c r="X317" s="63"/>
      <c r="AB317" s="63"/>
      <c r="AF317" s="63"/>
      <c r="AJ317" s="63"/>
      <c r="AN317" s="63"/>
      <c r="AR317" s="63"/>
      <c r="AV317" s="63"/>
      <c r="AZ317" s="63"/>
      <c r="BD317" s="63"/>
    </row>
    <row r="318" spans="4:56" ht="13.2" x14ac:dyDescent="0.25">
      <c r="D318" s="63"/>
      <c r="H318" s="63"/>
      <c r="L318" s="63"/>
      <c r="P318" s="63"/>
      <c r="T318" s="63"/>
      <c r="X318" s="63"/>
      <c r="AB318" s="63"/>
      <c r="AF318" s="63"/>
      <c r="AJ318" s="63"/>
      <c r="AN318" s="63"/>
      <c r="AR318" s="63"/>
      <c r="AV318" s="63"/>
      <c r="AZ318" s="63"/>
      <c r="BD318" s="63"/>
    </row>
    <row r="319" spans="4:56" ht="13.2" x14ac:dyDescent="0.25">
      <c r="D319" s="63"/>
      <c r="H319" s="63"/>
      <c r="L319" s="63"/>
      <c r="P319" s="63"/>
      <c r="T319" s="63"/>
      <c r="X319" s="63"/>
      <c r="AB319" s="63"/>
      <c r="AF319" s="63"/>
      <c r="AJ319" s="63"/>
      <c r="AN319" s="63"/>
      <c r="AR319" s="63"/>
      <c r="AV319" s="63"/>
      <c r="AZ319" s="63"/>
      <c r="BD319" s="63"/>
    </row>
    <row r="320" spans="4:56" ht="13.2" x14ac:dyDescent="0.25">
      <c r="D320" s="63"/>
      <c r="H320" s="63"/>
      <c r="L320" s="63"/>
      <c r="P320" s="63"/>
      <c r="T320" s="63"/>
      <c r="X320" s="63"/>
      <c r="AB320" s="63"/>
      <c r="AF320" s="63"/>
      <c r="AJ320" s="63"/>
      <c r="AN320" s="63"/>
      <c r="AR320" s="63"/>
      <c r="AV320" s="63"/>
      <c r="AZ320" s="63"/>
      <c r="BD320" s="63"/>
    </row>
    <row r="321" spans="4:56" ht="13.2" x14ac:dyDescent="0.25">
      <c r="D321" s="63"/>
      <c r="H321" s="63"/>
      <c r="L321" s="63"/>
      <c r="P321" s="63"/>
      <c r="T321" s="63"/>
      <c r="X321" s="63"/>
      <c r="AB321" s="63"/>
      <c r="AF321" s="63"/>
      <c r="AJ321" s="63"/>
      <c r="AN321" s="63"/>
      <c r="AR321" s="63"/>
      <c r="AV321" s="63"/>
      <c r="AZ321" s="63"/>
      <c r="BD321" s="63"/>
    </row>
    <row r="322" spans="4:56" ht="13.2" x14ac:dyDescent="0.25">
      <c r="D322" s="63"/>
      <c r="H322" s="63"/>
      <c r="L322" s="63"/>
      <c r="P322" s="63"/>
      <c r="T322" s="63"/>
      <c r="X322" s="63"/>
      <c r="AB322" s="63"/>
      <c r="AF322" s="63"/>
      <c r="AJ322" s="63"/>
      <c r="AN322" s="63"/>
      <c r="AR322" s="63"/>
      <c r="AV322" s="63"/>
      <c r="AZ322" s="63"/>
      <c r="BD322" s="63"/>
    </row>
    <row r="323" spans="4:56" ht="13.2" x14ac:dyDescent="0.25">
      <c r="D323" s="63"/>
      <c r="H323" s="63"/>
      <c r="L323" s="63"/>
      <c r="P323" s="63"/>
      <c r="T323" s="63"/>
      <c r="X323" s="63"/>
      <c r="AB323" s="63"/>
      <c r="AF323" s="63"/>
      <c r="AJ323" s="63"/>
      <c r="AN323" s="63"/>
      <c r="AR323" s="63"/>
      <c r="AV323" s="63"/>
      <c r="AZ323" s="63"/>
      <c r="BD323" s="63"/>
    </row>
    <row r="324" spans="4:56" ht="13.2" x14ac:dyDescent="0.25">
      <c r="D324" s="63"/>
      <c r="H324" s="63"/>
      <c r="L324" s="63"/>
      <c r="P324" s="63"/>
      <c r="T324" s="63"/>
      <c r="X324" s="63"/>
      <c r="AB324" s="63"/>
      <c r="AF324" s="63"/>
      <c r="AJ324" s="63"/>
      <c r="AN324" s="63"/>
      <c r="AR324" s="63"/>
      <c r="AV324" s="63"/>
      <c r="AZ324" s="63"/>
      <c r="BD324" s="63"/>
    </row>
    <row r="325" spans="4:56" ht="13.2" x14ac:dyDescent="0.25">
      <c r="D325" s="63"/>
      <c r="H325" s="63"/>
      <c r="L325" s="63"/>
      <c r="P325" s="63"/>
      <c r="T325" s="63"/>
      <c r="X325" s="63"/>
      <c r="AB325" s="63"/>
      <c r="AF325" s="63"/>
      <c r="AJ325" s="63"/>
      <c r="AN325" s="63"/>
      <c r="AR325" s="63"/>
      <c r="AV325" s="63"/>
      <c r="AZ325" s="63"/>
      <c r="BD325" s="63"/>
    </row>
    <row r="326" spans="4:56" ht="13.2" x14ac:dyDescent="0.25">
      <c r="D326" s="63"/>
      <c r="H326" s="63"/>
      <c r="L326" s="63"/>
      <c r="P326" s="63"/>
      <c r="T326" s="63"/>
      <c r="X326" s="63"/>
      <c r="AB326" s="63"/>
      <c r="AF326" s="63"/>
      <c r="AJ326" s="63"/>
      <c r="AN326" s="63"/>
      <c r="AR326" s="63"/>
      <c r="AV326" s="63"/>
      <c r="AZ326" s="63"/>
      <c r="BD326" s="63"/>
    </row>
    <row r="327" spans="4:56" ht="13.2" x14ac:dyDescent="0.25">
      <c r="D327" s="63"/>
      <c r="H327" s="63"/>
      <c r="L327" s="63"/>
      <c r="P327" s="63"/>
      <c r="T327" s="63"/>
      <c r="X327" s="63"/>
      <c r="AB327" s="63"/>
      <c r="AF327" s="63"/>
      <c r="AJ327" s="63"/>
      <c r="AN327" s="63"/>
      <c r="AR327" s="63"/>
      <c r="AV327" s="63"/>
      <c r="AZ327" s="63"/>
      <c r="BD327" s="63"/>
    </row>
    <row r="328" spans="4:56" ht="13.2" x14ac:dyDescent="0.25">
      <c r="D328" s="63"/>
      <c r="H328" s="63"/>
      <c r="L328" s="63"/>
      <c r="P328" s="63"/>
      <c r="T328" s="63"/>
      <c r="X328" s="63"/>
      <c r="AB328" s="63"/>
      <c r="AF328" s="63"/>
      <c r="AJ328" s="63"/>
      <c r="AN328" s="63"/>
      <c r="AR328" s="63"/>
      <c r="AV328" s="63"/>
      <c r="AZ328" s="63"/>
      <c r="BD328" s="63"/>
    </row>
    <row r="329" spans="4:56" ht="13.2" x14ac:dyDescent="0.25">
      <c r="D329" s="63"/>
      <c r="H329" s="63"/>
      <c r="L329" s="63"/>
      <c r="P329" s="63"/>
      <c r="T329" s="63"/>
      <c r="X329" s="63"/>
      <c r="AB329" s="63"/>
      <c r="AF329" s="63"/>
      <c r="AJ329" s="63"/>
      <c r="AN329" s="63"/>
      <c r="AR329" s="63"/>
      <c r="AV329" s="63"/>
      <c r="AZ329" s="63"/>
      <c r="BD329" s="63"/>
    </row>
    <row r="330" spans="4:56" ht="13.2" x14ac:dyDescent="0.25">
      <c r="D330" s="63"/>
      <c r="H330" s="63"/>
      <c r="L330" s="63"/>
      <c r="P330" s="63"/>
      <c r="T330" s="63"/>
      <c r="X330" s="63"/>
      <c r="AB330" s="63"/>
      <c r="AF330" s="63"/>
      <c r="AJ330" s="63"/>
      <c r="AN330" s="63"/>
      <c r="AR330" s="63"/>
      <c r="AV330" s="63"/>
      <c r="AZ330" s="63"/>
      <c r="BD330" s="63"/>
    </row>
    <row r="331" spans="4:56" ht="13.2" x14ac:dyDescent="0.25">
      <c r="D331" s="63"/>
      <c r="H331" s="63"/>
      <c r="L331" s="63"/>
      <c r="P331" s="63"/>
      <c r="T331" s="63"/>
      <c r="X331" s="63"/>
      <c r="AB331" s="63"/>
      <c r="AF331" s="63"/>
      <c r="AJ331" s="63"/>
      <c r="AN331" s="63"/>
      <c r="AR331" s="63"/>
      <c r="AV331" s="63"/>
      <c r="AZ331" s="63"/>
      <c r="BD331" s="63"/>
    </row>
    <row r="332" spans="4:56" ht="13.2" x14ac:dyDescent="0.25">
      <c r="D332" s="63"/>
      <c r="H332" s="63"/>
      <c r="L332" s="63"/>
      <c r="P332" s="63"/>
      <c r="T332" s="63"/>
      <c r="X332" s="63"/>
      <c r="AB332" s="63"/>
      <c r="AF332" s="63"/>
      <c r="AJ332" s="63"/>
      <c r="AN332" s="63"/>
      <c r="AR332" s="63"/>
      <c r="AV332" s="63"/>
      <c r="AZ332" s="63"/>
      <c r="BD332" s="63"/>
    </row>
    <row r="333" spans="4:56" ht="13.2" x14ac:dyDescent="0.25">
      <c r="D333" s="63"/>
      <c r="H333" s="63"/>
      <c r="L333" s="63"/>
      <c r="P333" s="63"/>
      <c r="T333" s="63"/>
      <c r="X333" s="63"/>
      <c r="AB333" s="63"/>
      <c r="AF333" s="63"/>
      <c r="AJ333" s="63"/>
      <c r="AN333" s="63"/>
      <c r="AR333" s="63"/>
      <c r="AV333" s="63"/>
      <c r="AZ333" s="63"/>
      <c r="BD333" s="63"/>
    </row>
    <row r="334" spans="4:56" ht="13.2" x14ac:dyDescent="0.25">
      <c r="D334" s="63"/>
      <c r="H334" s="63"/>
      <c r="L334" s="63"/>
      <c r="P334" s="63"/>
      <c r="T334" s="63"/>
      <c r="X334" s="63"/>
      <c r="AB334" s="63"/>
      <c r="AF334" s="63"/>
      <c r="AJ334" s="63"/>
      <c r="AN334" s="63"/>
      <c r="AR334" s="63"/>
      <c r="AV334" s="63"/>
      <c r="AZ334" s="63"/>
      <c r="BD334" s="63"/>
    </row>
    <row r="335" spans="4:56" ht="13.2" x14ac:dyDescent="0.25">
      <c r="D335" s="63"/>
      <c r="H335" s="63"/>
      <c r="L335" s="63"/>
      <c r="P335" s="63"/>
      <c r="T335" s="63"/>
      <c r="X335" s="63"/>
      <c r="AB335" s="63"/>
      <c r="AF335" s="63"/>
      <c r="AJ335" s="63"/>
      <c r="AN335" s="63"/>
      <c r="AR335" s="63"/>
      <c r="AV335" s="63"/>
      <c r="AZ335" s="63"/>
      <c r="BD335" s="63"/>
    </row>
    <row r="336" spans="4:56" ht="13.2" x14ac:dyDescent="0.25">
      <c r="D336" s="63"/>
      <c r="H336" s="63"/>
      <c r="L336" s="63"/>
      <c r="P336" s="63"/>
      <c r="T336" s="63"/>
      <c r="X336" s="63"/>
      <c r="AB336" s="63"/>
      <c r="AF336" s="63"/>
      <c r="AJ336" s="63"/>
      <c r="AN336" s="63"/>
      <c r="AR336" s="63"/>
      <c r="AV336" s="63"/>
      <c r="AZ336" s="63"/>
      <c r="BD336" s="63"/>
    </row>
    <row r="337" spans="4:56" ht="13.2" x14ac:dyDescent="0.25">
      <c r="D337" s="63"/>
      <c r="H337" s="63"/>
      <c r="L337" s="63"/>
      <c r="P337" s="63"/>
      <c r="T337" s="63"/>
      <c r="X337" s="63"/>
      <c r="AB337" s="63"/>
      <c r="AF337" s="63"/>
      <c r="AJ337" s="63"/>
      <c r="AN337" s="63"/>
      <c r="AR337" s="63"/>
      <c r="AV337" s="63"/>
      <c r="AZ337" s="63"/>
      <c r="BD337" s="63"/>
    </row>
    <row r="338" spans="4:56" ht="13.2" x14ac:dyDescent="0.25">
      <c r="D338" s="63"/>
      <c r="H338" s="63"/>
      <c r="L338" s="63"/>
      <c r="P338" s="63"/>
      <c r="T338" s="63"/>
      <c r="X338" s="63"/>
      <c r="AB338" s="63"/>
      <c r="AF338" s="63"/>
      <c r="AJ338" s="63"/>
      <c r="AN338" s="63"/>
      <c r="AR338" s="63"/>
      <c r="AV338" s="63"/>
      <c r="AZ338" s="63"/>
      <c r="BD338" s="63"/>
    </row>
    <row r="339" spans="4:56" ht="13.2" x14ac:dyDescent="0.25">
      <c r="D339" s="63"/>
      <c r="H339" s="63"/>
      <c r="L339" s="63"/>
      <c r="P339" s="63"/>
      <c r="T339" s="63"/>
      <c r="X339" s="63"/>
      <c r="AB339" s="63"/>
      <c r="AF339" s="63"/>
      <c r="AJ339" s="63"/>
      <c r="AN339" s="63"/>
      <c r="AR339" s="63"/>
      <c r="AV339" s="63"/>
      <c r="AZ339" s="63"/>
      <c r="BD339" s="63"/>
    </row>
    <row r="340" spans="4:56" ht="13.2" x14ac:dyDescent="0.25">
      <c r="D340" s="63"/>
      <c r="H340" s="63"/>
      <c r="L340" s="63"/>
      <c r="P340" s="63"/>
      <c r="T340" s="63"/>
      <c r="X340" s="63"/>
      <c r="AB340" s="63"/>
      <c r="AF340" s="63"/>
      <c r="AJ340" s="63"/>
      <c r="AN340" s="63"/>
      <c r="AR340" s="63"/>
      <c r="AV340" s="63"/>
      <c r="AZ340" s="63"/>
      <c r="BD340" s="63"/>
    </row>
    <row r="341" spans="4:56" ht="13.2" x14ac:dyDescent="0.25">
      <c r="D341" s="63"/>
      <c r="H341" s="63"/>
      <c r="L341" s="63"/>
      <c r="P341" s="63"/>
      <c r="T341" s="63"/>
      <c r="X341" s="63"/>
      <c r="AB341" s="63"/>
      <c r="AF341" s="63"/>
      <c r="AJ341" s="63"/>
      <c r="AN341" s="63"/>
      <c r="AR341" s="63"/>
      <c r="AV341" s="63"/>
      <c r="AZ341" s="63"/>
      <c r="BD341" s="63"/>
    </row>
    <row r="342" spans="4:56" ht="13.2" x14ac:dyDescent="0.25">
      <c r="D342" s="63"/>
      <c r="H342" s="63"/>
      <c r="L342" s="63"/>
      <c r="P342" s="63"/>
      <c r="T342" s="63"/>
      <c r="X342" s="63"/>
      <c r="AB342" s="63"/>
      <c r="AF342" s="63"/>
      <c r="AJ342" s="63"/>
      <c r="AN342" s="63"/>
      <c r="AR342" s="63"/>
      <c r="AV342" s="63"/>
      <c r="AZ342" s="63"/>
      <c r="BD342" s="63"/>
    </row>
    <row r="343" spans="4:56" ht="13.2" x14ac:dyDescent="0.25">
      <c r="D343" s="63"/>
      <c r="H343" s="63"/>
      <c r="L343" s="63"/>
      <c r="P343" s="63"/>
      <c r="T343" s="63"/>
      <c r="X343" s="63"/>
      <c r="AB343" s="63"/>
      <c r="AF343" s="63"/>
      <c r="AJ343" s="63"/>
      <c r="AN343" s="63"/>
      <c r="AR343" s="63"/>
      <c r="AV343" s="63"/>
      <c r="AZ343" s="63"/>
      <c r="BD343" s="63"/>
    </row>
    <row r="344" spans="4:56" ht="13.2" x14ac:dyDescent="0.25">
      <c r="D344" s="63"/>
      <c r="H344" s="63"/>
      <c r="L344" s="63"/>
      <c r="P344" s="63"/>
      <c r="T344" s="63"/>
      <c r="X344" s="63"/>
      <c r="AB344" s="63"/>
      <c r="AF344" s="63"/>
      <c r="AJ344" s="63"/>
      <c r="AN344" s="63"/>
      <c r="AR344" s="63"/>
      <c r="AV344" s="63"/>
      <c r="AZ344" s="63"/>
      <c r="BD344" s="63"/>
    </row>
    <row r="345" spans="4:56" ht="13.2" x14ac:dyDescent="0.25">
      <c r="D345" s="63"/>
      <c r="H345" s="63"/>
      <c r="L345" s="63"/>
      <c r="P345" s="63"/>
      <c r="T345" s="63"/>
      <c r="X345" s="63"/>
      <c r="AB345" s="63"/>
      <c r="AF345" s="63"/>
      <c r="AJ345" s="63"/>
      <c r="AN345" s="63"/>
      <c r="AR345" s="63"/>
      <c r="AV345" s="63"/>
      <c r="AZ345" s="63"/>
      <c r="BD345" s="63"/>
    </row>
    <row r="346" spans="4:56" ht="13.2" x14ac:dyDescent="0.25">
      <c r="D346" s="63"/>
      <c r="H346" s="63"/>
      <c r="L346" s="63"/>
      <c r="P346" s="63"/>
      <c r="T346" s="63"/>
      <c r="X346" s="63"/>
      <c r="AB346" s="63"/>
      <c r="AF346" s="63"/>
      <c r="AJ346" s="63"/>
      <c r="AN346" s="63"/>
      <c r="AR346" s="63"/>
      <c r="AV346" s="63"/>
      <c r="AZ346" s="63"/>
      <c r="BD346" s="63"/>
    </row>
    <row r="347" spans="4:56" ht="13.2" x14ac:dyDescent="0.25">
      <c r="D347" s="63"/>
      <c r="H347" s="63"/>
      <c r="L347" s="63"/>
      <c r="P347" s="63"/>
      <c r="T347" s="63"/>
      <c r="X347" s="63"/>
      <c r="AB347" s="63"/>
      <c r="AF347" s="63"/>
      <c r="AJ347" s="63"/>
      <c r="AN347" s="63"/>
      <c r="AR347" s="63"/>
      <c r="AV347" s="63"/>
      <c r="AZ347" s="63"/>
      <c r="BD347" s="63"/>
    </row>
    <row r="348" spans="4:56" ht="13.2" x14ac:dyDescent="0.25">
      <c r="D348" s="63"/>
      <c r="H348" s="63"/>
      <c r="L348" s="63"/>
      <c r="P348" s="63"/>
      <c r="T348" s="63"/>
      <c r="X348" s="63"/>
      <c r="AB348" s="63"/>
      <c r="AF348" s="63"/>
      <c r="AJ348" s="63"/>
      <c r="AN348" s="63"/>
      <c r="AR348" s="63"/>
      <c r="AV348" s="63"/>
      <c r="AZ348" s="63"/>
      <c r="BD348" s="63"/>
    </row>
    <row r="349" spans="4:56" ht="13.2" x14ac:dyDescent="0.25">
      <c r="D349" s="63"/>
      <c r="H349" s="63"/>
      <c r="L349" s="63"/>
      <c r="P349" s="63"/>
      <c r="T349" s="63"/>
      <c r="X349" s="63"/>
      <c r="AB349" s="63"/>
      <c r="AF349" s="63"/>
      <c r="AJ349" s="63"/>
      <c r="AN349" s="63"/>
      <c r="AR349" s="63"/>
      <c r="AV349" s="63"/>
      <c r="AZ349" s="63"/>
      <c r="BD349" s="63"/>
    </row>
    <row r="350" spans="4:56" ht="13.2" x14ac:dyDescent="0.25">
      <c r="D350" s="63"/>
      <c r="H350" s="63"/>
      <c r="L350" s="63"/>
      <c r="P350" s="63"/>
      <c r="T350" s="63"/>
      <c r="X350" s="63"/>
      <c r="AB350" s="63"/>
      <c r="AF350" s="63"/>
      <c r="AJ350" s="63"/>
      <c r="AN350" s="63"/>
      <c r="AR350" s="63"/>
      <c r="AV350" s="63"/>
      <c r="AZ350" s="63"/>
      <c r="BD350" s="63"/>
    </row>
    <row r="351" spans="4:56" ht="13.2" x14ac:dyDescent="0.25">
      <c r="D351" s="63"/>
      <c r="H351" s="63"/>
      <c r="L351" s="63"/>
      <c r="P351" s="63"/>
      <c r="T351" s="63"/>
      <c r="X351" s="63"/>
      <c r="AB351" s="63"/>
      <c r="AF351" s="63"/>
      <c r="AJ351" s="63"/>
      <c r="AN351" s="63"/>
      <c r="AR351" s="63"/>
      <c r="AV351" s="63"/>
      <c r="AZ351" s="63"/>
      <c r="BD351" s="63"/>
    </row>
    <row r="352" spans="4:56" ht="13.2" x14ac:dyDescent="0.25">
      <c r="D352" s="63"/>
      <c r="H352" s="63"/>
      <c r="L352" s="63"/>
      <c r="P352" s="63"/>
      <c r="T352" s="63"/>
      <c r="X352" s="63"/>
      <c r="AB352" s="63"/>
      <c r="AF352" s="63"/>
      <c r="AJ352" s="63"/>
      <c r="AN352" s="63"/>
      <c r="AR352" s="63"/>
      <c r="AV352" s="63"/>
      <c r="AZ352" s="63"/>
      <c r="BD352" s="63"/>
    </row>
    <row r="353" spans="4:56" ht="13.2" x14ac:dyDescent="0.25">
      <c r="D353" s="63"/>
      <c r="H353" s="63"/>
      <c r="L353" s="63"/>
      <c r="P353" s="63"/>
      <c r="T353" s="63"/>
      <c r="X353" s="63"/>
      <c r="AB353" s="63"/>
      <c r="AF353" s="63"/>
      <c r="AJ353" s="63"/>
      <c r="AN353" s="63"/>
      <c r="AR353" s="63"/>
      <c r="AV353" s="63"/>
      <c r="AZ353" s="63"/>
      <c r="BD353" s="63"/>
    </row>
    <row r="354" spans="4:56" ht="13.2" x14ac:dyDescent="0.25">
      <c r="D354" s="63"/>
      <c r="H354" s="63"/>
      <c r="L354" s="63"/>
      <c r="P354" s="63"/>
      <c r="T354" s="63"/>
      <c r="X354" s="63"/>
      <c r="AB354" s="63"/>
      <c r="AF354" s="63"/>
      <c r="AJ354" s="63"/>
      <c r="AN354" s="63"/>
      <c r="AR354" s="63"/>
      <c r="AV354" s="63"/>
      <c r="AZ354" s="63"/>
      <c r="BD354" s="63"/>
    </row>
    <row r="355" spans="4:56" ht="13.2" x14ac:dyDescent="0.25">
      <c r="D355" s="63"/>
      <c r="H355" s="63"/>
      <c r="L355" s="63"/>
      <c r="P355" s="63"/>
      <c r="T355" s="63"/>
      <c r="X355" s="63"/>
      <c r="AB355" s="63"/>
      <c r="AF355" s="63"/>
      <c r="AJ355" s="63"/>
      <c r="AN355" s="63"/>
      <c r="AR355" s="63"/>
      <c r="AV355" s="63"/>
      <c r="AZ355" s="63"/>
      <c r="BD355" s="63"/>
    </row>
    <row r="356" spans="4:56" ht="13.2" x14ac:dyDescent="0.25">
      <c r="D356" s="63"/>
      <c r="H356" s="63"/>
      <c r="L356" s="63"/>
      <c r="P356" s="63"/>
      <c r="T356" s="63"/>
      <c r="X356" s="63"/>
      <c r="AB356" s="63"/>
      <c r="AF356" s="63"/>
      <c r="AJ356" s="63"/>
      <c r="AN356" s="63"/>
      <c r="AR356" s="63"/>
      <c r="AV356" s="63"/>
      <c r="AZ356" s="63"/>
      <c r="BD356" s="63"/>
    </row>
    <row r="357" spans="4:56" ht="13.2" x14ac:dyDescent="0.25">
      <c r="D357" s="63"/>
      <c r="H357" s="63"/>
      <c r="L357" s="63"/>
      <c r="P357" s="63"/>
      <c r="T357" s="63"/>
      <c r="X357" s="63"/>
      <c r="AB357" s="63"/>
      <c r="AF357" s="63"/>
      <c r="AJ357" s="63"/>
      <c r="AN357" s="63"/>
      <c r="AR357" s="63"/>
      <c r="AV357" s="63"/>
      <c r="AZ357" s="63"/>
      <c r="BD357" s="63"/>
    </row>
    <row r="358" spans="4:56" ht="13.2" x14ac:dyDescent="0.25">
      <c r="D358" s="63"/>
      <c r="H358" s="63"/>
      <c r="L358" s="63"/>
      <c r="P358" s="63"/>
      <c r="T358" s="63"/>
      <c r="X358" s="63"/>
      <c r="AB358" s="63"/>
      <c r="AF358" s="63"/>
      <c r="AJ358" s="63"/>
      <c r="AN358" s="63"/>
      <c r="AR358" s="63"/>
      <c r="AV358" s="63"/>
      <c r="AZ358" s="63"/>
      <c r="BD358" s="63"/>
    </row>
    <row r="359" spans="4:56" ht="13.2" x14ac:dyDescent="0.25">
      <c r="D359" s="63"/>
      <c r="H359" s="63"/>
      <c r="L359" s="63"/>
      <c r="P359" s="63"/>
      <c r="T359" s="63"/>
      <c r="X359" s="63"/>
      <c r="AB359" s="63"/>
      <c r="AF359" s="63"/>
      <c r="AJ359" s="63"/>
      <c r="AN359" s="63"/>
      <c r="AR359" s="63"/>
      <c r="AV359" s="63"/>
      <c r="AZ359" s="63"/>
      <c r="BD359" s="63"/>
    </row>
    <row r="360" spans="4:56" ht="13.2" x14ac:dyDescent="0.25">
      <c r="D360" s="63"/>
      <c r="H360" s="63"/>
      <c r="L360" s="63"/>
      <c r="P360" s="63"/>
      <c r="T360" s="63"/>
      <c r="X360" s="63"/>
      <c r="AB360" s="63"/>
      <c r="AF360" s="63"/>
      <c r="AJ360" s="63"/>
      <c r="AN360" s="63"/>
      <c r="AR360" s="63"/>
      <c r="AV360" s="63"/>
      <c r="AZ360" s="63"/>
      <c r="BD360" s="63"/>
    </row>
    <row r="361" spans="4:56" ht="13.2" x14ac:dyDescent="0.25">
      <c r="D361" s="63"/>
      <c r="H361" s="63"/>
      <c r="L361" s="63"/>
      <c r="P361" s="63"/>
      <c r="T361" s="63"/>
      <c r="X361" s="63"/>
      <c r="AB361" s="63"/>
      <c r="AF361" s="63"/>
      <c r="AJ361" s="63"/>
      <c r="AN361" s="63"/>
      <c r="AR361" s="63"/>
      <c r="AV361" s="63"/>
      <c r="AZ361" s="63"/>
      <c r="BD361" s="63"/>
    </row>
    <row r="362" spans="4:56" ht="13.2" x14ac:dyDescent="0.25">
      <c r="D362" s="63"/>
      <c r="H362" s="63"/>
      <c r="L362" s="63"/>
      <c r="P362" s="63"/>
      <c r="T362" s="63"/>
      <c r="X362" s="63"/>
      <c r="AB362" s="63"/>
      <c r="AF362" s="63"/>
      <c r="AJ362" s="63"/>
      <c r="AN362" s="63"/>
      <c r="AR362" s="63"/>
      <c r="AV362" s="63"/>
      <c r="AZ362" s="63"/>
      <c r="BD362" s="63"/>
    </row>
    <row r="363" spans="4:56" ht="13.2" x14ac:dyDescent="0.25">
      <c r="D363" s="63"/>
      <c r="H363" s="63"/>
      <c r="L363" s="63"/>
      <c r="P363" s="63"/>
      <c r="T363" s="63"/>
      <c r="X363" s="63"/>
      <c r="AB363" s="63"/>
      <c r="AF363" s="63"/>
      <c r="AJ363" s="63"/>
      <c r="AN363" s="63"/>
      <c r="AR363" s="63"/>
      <c r="AV363" s="63"/>
      <c r="AZ363" s="63"/>
      <c r="BD363" s="63"/>
    </row>
    <row r="364" spans="4:56" ht="13.2" x14ac:dyDescent="0.25">
      <c r="D364" s="63"/>
      <c r="H364" s="63"/>
      <c r="L364" s="63"/>
      <c r="P364" s="63"/>
      <c r="T364" s="63"/>
      <c r="X364" s="63"/>
      <c r="AB364" s="63"/>
      <c r="AF364" s="63"/>
      <c r="AJ364" s="63"/>
      <c r="AN364" s="63"/>
      <c r="AR364" s="63"/>
      <c r="AV364" s="63"/>
      <c r="AZ364" s="63"/>
      <c r="BD364" s="63"/>
    </row>
    <row r="365" spans="4:56" ht="13.2" x14ac:dyDescent="0.25">
      <c r="D365" s="63"/>
      <c r="H365" s="63"/>
      <c r="L365" s="63"/>
      <c r="P365" s="63"/>
      <c r="T365" s="63"/>
      <c r="X365" s="63"/>
      <c r="AB365" s="63"/>
      <c r="AF365" s="63"/>
      <c r="AJ365" s="63"/>
      <c r="AN365" s="63"/>
      <c r="AR365" s="63"/>
      <c r="AV365" s="63"/>
      <c r="AZ365" s="63"/>
      <c r="BD365" s="63"/>
    </row>
    <row r="366" spans="4:56" ht="13.2" x14ac:dyDescent="0.25">
      <c r="D366" s="63"/>
      <c r="H366" s="63"/>
      <c r="L366" s="63"/>
      <c r="P366" s="63"/>
      <c r="T366" s="63"/>
      <c r="X366" s="63"/>
      <c r="AB366" s="63"/>
      <c r="AF366" s="63"/>
      <c r="AJ366" s="63"/>
      <c r="AN366" s="63"/>
      <c r="AR366" s="63"/>
      <c r="AV366" s="63"/>
      <c r="AZ366" s="63"/>
      <c r="BD366" s="63"/>
    </row>
    <row r="367" spans="4:56" ht="13.2" x14ac:dyDescent="0.25">
      <c r="D367" s="63"/>
      <c r="H367" s="63"/>
      <c r="L367" s="63"/>
      <c r="P367" s="63"/>
      <c r="T367" s="63"/>
      <c r="X367" s="63"/>
      <c r="AB367" s="63"/>
      <c r="AF367" s="63"/>
      <c r="AJ367" s="63"/>
      <c r="AN367" s="63"/>
      <c r="AR367" s="63"/>
      <c r="AV367" s="63"/>
      <c r="AZ367" s="63"/>
      <c r="BD367" s="63"/>
    </row>
    <row r="368" spans="4:56" ht="13.2" x14ac:dyDescent="0.25">
      <c r="D368" s="63"/>
      <c r="H368" s="63"/>
      <c r="L368" s="63"/>
      <c r="P368" s="63"/>
      <c r="T368" s="63"/>
      <c r="X368" s="63"/>
      <c r="AB368" s="63"/>
      <c r="AF368" s="63"/>
      <c r="AJ368" s="63"/>
      <c r="AN368" s="63"/>
      <c r="AR368" s="63"/>
      <c r="AV368" s="63"/>
      <c r="AZ368" s="63"/>
      <c r="BD368" s="63"/>
    </row>
    <row r="369" spans="4:56" ht="13.2" x14ac:dyDescent="0.25">
      <c r="D369" s="63"/>
      <c r="H369" s="63"/>
      <c r="L369" s="63"/>
      <c r="P369" s="63"/>
      <c r="T369" s="63"/>
      <c r="X369" s="63"/>
      <c r="AB369" s="63"/>
      <c r="AF369" s="63"/>
      <c r="AJ369" s="63"/>
      <c r="AN369" s="63"/>
      <c r="AR369" s="63"/>
      <c r="AV369" s="63"/>
      <c r="AZ369" s="63"/>
      <c r="BD369" s="63"/>
    </row>
    <row r="370" spans="4:56" ht="13.2" x14ac:dyDescent="0.25">
      <c r="D370" s="63"/>
      <c r="H370" s="63"/>
      <c r="L370" s="63"/>
      <c r="P370" s="63"/>
      <c r="T370" s="63"/>
      <c r="X370" s="63"/>
      <c r="AB370" s="63"/>
      <c r="AF370" s="63"/>
      <c r="AJ370" s="63"/>
      <c r="AN370" s="63"/>
      <c r="AR370" s="63"/>
      <c r="AV370" s="63"/>
      <c r="AZ370" s="63"/>
      <c r="BD370" s="63"/>
    </row>
    <row r="371" spans="4:56" ht="13.2" x14ac:dyDescent="0.25">
      <c r="D371" s="63"/>
      <c r="H371" s="63"/>
      <c r="L371" s="63"/>
      <c r="P371" s="63"/>
      <c r="T371" s="63"/>
      <c r="X371" s="63"/>
      <c r="AB371" s="63"/>
      <c r="AF371" s="63"/>
      <c r="AJ371" s="63"/>
      <c r="AN371" s="63"/>
      <c r="AR371" s="63"/>
      <c r="AV371" s="63"/>
      <c r="AZ371" s="63"/>
      <c r="BD371" s="63"/>
    </row>
    <row r="372" spans="4:56" ht="13.2" x14ac:dyDescent="0.25">
      <c r="D372" s="63"/>
      <c r="H372" s="63"/>
      <c r="L372" s="63"/>
      <c r="P372" s="63"/>
      <c r="T372" s="63"/>
      <c r="X372" s="63"/>
      <c r="AB372" s="63"/>
      <c r="AF372" s="63"/>
      <c r="AJ372" s="63"/>
      <c r="AN372" s="63"/>
      <c r="AR372" s="63"/>
      <c r="AV372" s="63"/>
      <c r="AZ372" s="63"/>
      <c r="BD372" s="63"/>
    </row>
    <row r="373" spans="4:56" ht="13.2" x14ac:dyDescent="0.25">
      <c r="D373" s="63"/>
      <c r="H373" s="63"/>
      <c r="L373" s="63"/>
      <c r="P373" s="63"/>
      <c r="T373" s="63"/>
      <c r="X373" s="63"/>
      <c r="AB373" s="63"/>
      <c r="AF373" s="63"/>
      <c r="AJ373" s="63"/>
      <c r="AN373" s="63"/>
      <c r="AR373" s="63"/>
      <c r="AV373" s="63"/>
      <c r="AZ373" s="63"/>
      <c r="BD373" s="63"/>
    </row>
    <row r="374" spans="4:56" ht="13.2" x14ac:dyDescent="0.25">
      <c r="D374" s="63"/>
      <c r="H374" s="63"/>
      <c r="L374" s="63"/>
      <c r="P374" s="63"/>
      <c r="T374" s="63"/>
      <c r="X374" s="63"/>
      <c r="AB374" s="63"/>
      <c r="AF374" s="63"/>
      <c r="AJ374" s="63"/>
      <c r="AN374" s="63"/>
      <c r="AR374" s="63"/>
      <c r="AV374" s="63"/>
      <c r="AZ374" s="63"/>
      <c r="BD374" s="63"/>
    </row>
    <row r="375" spans="4:56" ht="13.2" x14ac:dyDescent="0.25">
      <c r="D375" s="63"/>
      <c r="H375" s="63"/>
      <c r="L375" s="63"/>
      <c r="P375" s="63"/>
      <c r="T375" s="63"/>
      <c r="X375" s="63"/>
      <c r="AB375" s="63"/>
      <c r="AF375" s="63"/>
      <c r="AJ375" s="63"/>
      <c r="AN375" s="63"/>
      <c r="AR375" s="63"/>
      <c r="AV375" s="63"/>
      <c r="AZ375" s="63"/>
      <c r="BD375" s="63"/>
    </row>
    <row r="376" spans="4:56" ht="13.2" x14ac:dyDescent="0.25">
      <c r="D376" s="63"/>
      <c r="H376" s="63"/>
      <c r="L376" s="63"/>
      <c r="P376" s="63"/>
      <c r="T376" s="63"/>
      <c r="X376" s="63"/>
      <c r="AB376" s="63"/>
      <c r="AF376" s="63"/>
      <c r="AJ376" s="63"/>
      <c r="AN376" s="63"/>
      <c r="AR376" s="63"/>
      <c r="AV376" s="63"/>
      <c r="AZ376" s="63"/>
      <c r="BD376" s="63"/>
    </row>
    <row r="377" spans="4:56" ht="13.2" x14ac:dyDescent="0.25">
      <c r="D377" s="63"/>
      <c r="H377" s="63"/>
      <c r="L377" s="63"/>
      <c r="P377" s="63"/>
      <c r="T377" s="63"/>
      <c r="X377" s="63"/>
      <c r="AB377" s="63"/>
      <c r="AF377" s="63"/>
      <c r="AJ377" s="63"/>
      <c r="AN377" s="63"/>
      <c r="AR377" s="63"/>
      <c r="AV377" s="63"/>
      <c r="AZ377" s="63"/>
      <c r="BD377" s="63"/>
    </row>
    <row r="378" spans="4:56" ht="13.2" x14ac:dyDescent="0.25">
      <c r="D378" s="63"/>
      <c r="H378" s="63"/>
      <c r="L378" s="63"/>
      <c r="P378" s="63"/>
      <c r="T378" s="63"/>
      <c r="X378" s="63"/>
      <c r="AB378" s="63"/>
      <c r="AF378" s="63"/>
      <c r="AJ378" s="63"/>
      <c r="AN378" s="63"/>
      <c r="AR378" s="63"/>
      <c r="AV378" s="63"/>
      <c r="AZ378" s="63"/>
      <c r="BD378" s="63"/>
    </row>
    <row r="379" spans="4:56" ht="13.2" x14ac:dyDescent="0.25">
      <c r="D379" s="63"/>
      <c r="H379" s="63"/>
      <c r="L379" s="63"/>
      <c r="P379" s="63"/>
      <c r="T379" s="63"/>
      <c r="X379" s="63"/>
      <c r="AB379" s="63"/>
      <c r="AF379" s="63"/>
      <c r="AJ379" s="63"/>
      <c r="AN379" s="63"/>
      <c r="AR379" s="63"/>
      <c r="AV379" s="63"/>
      <c r="AZ379" s="63"/>
      <c r="BD379" s="63"/>
    </row>
    <row r="380" spans="4:56" ht="13.2" x14ac:dyDescent="0.25">
      <c r="D380" s="63"/>
      <c r="H380" s="63"/>
      <c r="L380" s="63"/>
      <c r="P380" s="63"/>
      <c r="T380" s="63"/>
      <c r="X380" s="63"/>
      <c r="AB380" s="63"/>
      <c r="AF380" s="63"/>
      <c r="AJ380" s="63"/>
      <c r="AN380" s="63"/>
      <c r="AR380" s="63"/>
      <c r="AV380" s="63"/>
      <c r="AZ380" s="63"/>
      <c r="BD380" s="63"/>
    </row>
    <row r="381" spans="4:56" ht="13.2" x14ac:dyDescent="0.25">
      <c r="D381" s="63"/>
      <c r="H381" s="63"/>
      <c r="L381" s="63"/>
      <c r="P381" s="63"/>
      <c r="T381" s="63"/>
      <c r="X381" s="63"/>
      <c r="AB381" s="63"/>
      <c r="AF381" s="63"/>
      <c r="AJ381" s="63"/>
      <c r="AN381" s="63"/>
      <c r="AR381" s="63"/>
      <c r="AV381" s="63"/>
      <c r="AZ381" s="63"/>
      <c r="BD381" s="63"/>
    </row>
    <row r="382" spans="4:56" ht="13.2" x14ac:dyDescent="0.25">
      <c r="D382" s="63"/>
      <c r="H382" s="63"/>
      <c r="L382" s="63"/>
      <c r="P382" s="63"/>
      <c r="T382" s="63"/>
      <c r="X382" s="63"/>
      <c r="AB382" s="63"/>
      <c r="AF382" s="63"/>
      <c r="AJ382" s="63"/>
      <c r="AN382" s="63"/>
      <c r="AR382" s="63"/>
      <c r="AV382" s="63"/>
      <c r="AZ382" s="63"/>
      <c r="BD382" s="63"/>
    </row>
    <row r="383" spans="4:56" ht="13.2" x14ac:dyDescent="0.25">
      <c r="D383" s="63"/>
      <c r="H383" s="63"/>
      <c r="L383" s="63"/>
      <c r="P383" s="63"/>
      <c r="T383" s="63"/>
      <c r="X383" s="63"/>
      <c r="AB383" s="63"/>
      <c r="AF383" s="63"/>
      <c r="AJ383" s="63"/>
      <c r="AN383" s="63"/>
      <c r="AR383" s="63"/>
      <c r="AV383" s="63"/>
      <c r="AZ383" s="63"/>
      <c r="BD383" s="63"/>
    </row>
    <row r="384" spans="4:56" ht="13.2" x14ac:dyDescent="0.25">
      <c r="D384" s="63"/>
      <c r="H384" s="63"/>
      <c r="L384" s="63"/>
      <c r="P384" s="63"/>
      <c r="T384" s="63"/>
      <c r="X384" s="63"/>
      <c r="AB384" s="63"/>
      <c r="AF384" s="63"/>
      <c r="AJ384" s="63"/>
      <c r="AN384" s="63"/>
      <c r="AR384" s="63"/>
      <c r="AV384" s="63"/>
      <c r="AZ384" s="63"/>
      <c r="BD384" s="63"/>
    </row>
    <row r="385" spans="4:56" ht="13.2" x14ac:dyDescent="0.25">
      <c r="D385" s="63"/>
      <c r="H385" s="63"/>
      <c r="L385" s="63"/>
      <c r="P385" s="63"/>
      <c r="T385" s="63"/>
      <c r="X385" s="63"/>
      <c r="AB385" s="63"/>
      <c r="AF385" s="63"/>
      <c r="AJ385" s="63"/>
      <c r="AN385" s="63"/>
      <c r="AR385" s="63"/>
      <c r="AV385" s="63"/>
      <c r="AZ385" s="63"/>
      <c r="BD385" s="63"/>
    </row>
    <row r="386" spans="4:56" ht="13.2" x14ac:dyDescent="0.25">
      <c r="D386" s="63"/>
      <c r="H386" s="63"/>
      <c r="L386" s="63"/>
      <c r="P386" s="63"/>
      <c r="T386" s="63"/>
      <c r="X386" s="63"/>
      <c r="AB386" s="63"/>
      <c r="AF386" s="63"/>
      <c r="AJ386" s="63"/>
      <c r="AN386" s="63"/>
      <c r="AR386" s="63"/>
      <c r="AV386" s="63"/>
      <c r="AZ386" s="63"/>
      <c r="BD386" s="63"/>
    </row>
    <row r="387" spans="4:56" ht="13.2" x14ac:dyDescent="0.25">
      <c r="D387" s="63"/>
      <c r="H387" s="63"/>
      <c r="L387" s="63"/>
      <c r="P387" s="63"/>
      <c r="T387" s="63"/>
      <c r="X387" s="63"/>
      <c r="AB387" s="63"/>
      <c r="AF387" s="63"/>
      <c r="AJ387" s="63"/>
      <c r="AN387" s="63"/>
      <c r="AR387" s="63"/>
      <c r="AV387" s="63"/>
      <c r="AZ387" s="63"/>
      <c r="BD387" s="63"/>
    </row>
    <row r="388" spans="4:56" ht="13.2" x14ac:dyDescent="0.25">
      <c r="D388" s="63"/>
      <c r="H388" s="63"/>
      <c r="L388" s="63"/>
      <c r="P388" s="63"/>
      <c r="T388" s="63"/>
      <c r="X388" s="63"/>
      <c r="AB388" s="63"/>
      <c r="AF388" s="63"/>
      <c r="AJ388" s="63"/>
      <c r="AN388" s="63"/>
      <c r="AR388" s="63"/>
      <c r="AV388" s="63"/>
      <c r="AZ388" s="63"/>
      <c r="BD388" s="63"/>
    </row>
    <row r="389" spans="4:56" ht="13.2" x14ac:dyDescent="0.25">
      <c r="D389" s="63"/>
      <c r="H389" s="63"/>
      <c r="L389" s="63"/>
      <c r="P389" s="63"/>
      <c r="T389" s="63"/>
      <c r="X389" s="63"/>
      <c r="AB389" s="63"/>
      <c r="AF389" s="63"/>
      <c r="AJ389" s="63"/>
      <c r="AN389" s="63"/>
      <c r="AR389" s="63"/>
      <c r="AV389" s="63"/>
      <c r="AZ389" s="63"/>
      <c r="BD389" s="63"/>
    </row>
    <row r="390" spans="4:56" ht="13.2" x14ac:dyDescent="0.25">
      <c r="D390" s="63"/>
      <c r="H390" s="63"/>
      <c r="L390" s="63"/>
      <c r="P390" s="63"/>
      <c r="T390" s="63"/>
      <c r="X390" s="63"/>
      <c r="AB390" s="63"/>
      <c r="AF390" s="63"/>
      <c r="AJ390" s="63"/>
      <c r="AN390" s="63"/>
      <c r="AR390" s="63"/>
      <c r="AV390" s="63"/>
      <c r="AZ390" s="63"/>
      <c r="BD390" s="63"/>
    </row>
    <row r="391" spans="4:56" ht="13.2" x14ac:dyDescent="0.25">
      <c r="D391" s="63"/>
      <c r="H391" s="63"/>
      <c r="L391" s="63"/>
      <c r="P391" s="63"/>
      <c r="T391" s="63"/>
      <c r="X391" s="63"/>
      <c r="AB391" s="63"/>
      <c r="AF391" s="63"/>
      <c r="AJ391" s="63"/>
      <c r="AN391" s="63"/>
      <c r="AR391" s="63"/>
      <c r="AV391" s="63"/>
      <c r="AZ391" s="63"/>
      <c r="BD391" s="63"/>
    </row>
    <row r="392" spans="4:56" ht="13.2" x14ac:dyDescent="0.25">
      <c r="D392" s="63"/>
      <c r="H392" s="63"/>
      <c r="L392" s="63"/>
      <c r="P392" s="63"/>
      <c r="T392" s="63"/>
      <c r="X392" s="63"/>
      <c r="AB392" s="63"/>
      <c r="AF392" s="63"/>
      <c r="AJ392" s="63"/>
      <c r="AN392" s="63"/>
      <c r="AR392" s="63"/>
      <c r="AV392" s="63"/>
      <c r="AZ392" s="63"/>
      <c r="BD392" s="63"/>
    </row>
    <row r="393" spans="4:56" ht="13.2" x14ac:dyDescent="0.25">
      <c r="D393" s="63"/>
      <c r="H393" s="63"/>
      <c r="L393" s="63"/>
      <c r="P393" s="63"/>
      <c r="T393" s="63"/>
      <c r="X393" s="63"/>
      <c r="AB393" s="63"/>
      <c r="AF393" s="63"/>
      <c r="AJ393" s="63"/>
      <c r="AN393" s="63"/>
      <c r="AR393" s="63"/>
      <c r="AV393" s="63"/>
      <c r="AZ393" s="63"/>
      <c r="BD393" s="63"/>
    </row>
    <row r="394" spans="4:56" ht="13.2" x14ac:dyDescent="0.25">
      <c r="D394" s="63"/>
      <c r="H394" s="63"/>
      <c r="L394" s="63"/>
      <c r="P394" s="63"/>
      <c r="T394" s="63"/>
      <c r="X394" s="63"/>
      <c r="AB394" s="63"/>
      <c r="AF394" s="63"/>
      <c r="AJ394" s="63"/>
      <c r="AN394" s="63"/>
      <c r="AR394" s="63"/>
      <c r="AV394" s="63"/>
      <c r="AZ394" s="63"/>
      <c r="BD394" s="63"/>
    </row>
    <row r="395" spans="4:56" ht="13.2" x14ac:dyDescent="0.25">
      <c r="D395" s="63"/>
      <c r="H395" s="63"/>
      <c r="L395" s="63"/>
      <c r="P395" s="63"/>
      <c r="T395" s="63"/>
      <c r="X395" s="63"/>
      <c r="AB395" s="63"/>
      <c r="AF395" s="63"/>
      <c r="AJ395" s="63"/>
      <c r="AN395" s="63"/>
      <c r="AR395" s="63"/>
      <c r="AV395" s="63"/>
      <c r="AZ395" s="63"/>
      <c r="BD395" s="63"/>
    </row>
    <row r="396" spans="4:56" ht="13.2" x14ac:dyDescent="0.25">
      <c r="D396" s="63"/>
      <c r="H396" s="63"/>
      <c r="L396" s="63"/>
      <c r="P396" s="63"/>
      <c r="T396" s="63"/>
      <c r="X396" s="63"/>
      <c r="AB396" s="63"/>
      <c r="AF396" s="63"/>
      <c r="AJ396" s="63"/>
      <c r="AN396" s="63"/>
      <c r="AR396" s="63"/>
      <c r="AV396" s="63"/>
      <c r="AZ396" s="63"/>
      <c r="BD396" s="63"/>
    </row>
    <row r="397" spans="4:56" ht="13.2" x14ac:dyDescent="0.25">
      <c r="D397" s="63"/>
      <c r="H397" s="63"/>
      <c r="L397" s="63"/>
      <c r="P397" s="63"/>
      <c r="T397" s="63"/>
      <c r="X397" s="63"/>
      <c r="AB397" s="63"/>
      <c r="AF397" s="63"/>
      <c r="AJ397" s="63"/>
      <c r="AN397" s="63"/>
      <c r="AR397" s="63"/>
      <c r="AV397" s="63"/>
      <c r="AZ397" s="63"/>
      <c r="BD397" s="63"/>
    </row>
    <row r="398" spans="4:56" ht="13.2" x14ac:dyDescent="0.25">
      <c r="D398" s="63"/>
      <c r="H398" s="63"/>
      <c r="L398" s="63"/>
      <c r="P398" s="63"/>
      <c r="T398" s="63"/>
      <c r="X398" s="63"/>
      <c r="AB398" s="63"/>
      <c r="AF398" s="63"/>
      <c r="AJ398" s="63"/>
      <c r="AN398" s="63"/>
      <c r="AR398" s="63"/>
      <c r="AV398" s="63"/>
      <c r="AZ398" s="63"/>
      <c r="BD398" s="63"/>
    </row>
    <row r="399" spans="4:56" ht="13.2" x14ac:dyDescent="0.25">
      <c r="D399" s="63"/>
      <c r="H399" s="63"/>
      <c r="L399" s="63"/>
      <c r="P399" s="63"/>
      <c r="T399" s="63"/>
      <c r="X399" s="63"/>
      <c r="AB399" s="63"/>
      <c r="AF399" s="63"/>
      <c r="AJ399" s="63"/>
      <c r="AN399" s="63"/>
      <c r="AR399" s="63"/>
      <c r="AV399" s="63"/>
      <c r="AZ399" s="63"/>
      <c r="BD399" s="63"/>
    </row>
    <row r="400" spans="4:56" ht="13.2" x14ac:dyDescent="0.25">
      <c r="D400" s="63"/>
      <c r="H400" s="63"/>
      <c r="L400" s="63"/>
      <c r="P400" s="63"/>
      <c r="T400" s="63"/>
      <c r="X400" s="63"/>
      <c r="AB400" s="63"/>
      <c r="AF400" s="63"/>
      <c r="AJ400" s="63"/>
      <c r="AN400" s="63"/>
      <c r="AR400" s="63"/>
      <c r="AV400" s="63"/>
      <c r="AZ400" s="63"/>
      <c r="BD400" s="63"/>
    </row>
    <row r="401" spans="4:56" ht="13.2" x14ac:dyDescent="0.25">
      <c r="D401" s="63"/>
      <c r="H401" s="63"/>
      <c r="L401" s="63"/>
      <c r="P401" s="63"/>
      <c r="T401" s="63"/>
      <c r="X401" s="63"/>
      <c r="AB401" s="63"/>
      <c r="AF401" s="63"/>
      <c r="AJ401" s="63"/>
      <c r="AN401" s="63"/>
      <c r="AR401" s="63"/>
      <c r="AV401" s="63"/>
      <c r="AZ401" s="63"/>
      <c r="BD401" s="63"/>
    </row>
    <row r="402" spans="4:56" ht="13.2" x14ac:dyDescent="0.25">
      <c r="D402" s="63"/>
      <c r="H402" s="63"/>
      <c r="L402" s="63"/>
      <c r="P402" s="63"/>
      <c r="T402" s="63"/>
      <c r="X402" s="63"/>
      <c r="AB402" s="63"/>
      <c r="AF402" s="63"/>
      <c r="AJ402" s="63"/>
      <c r="AN402" s="63"/>
      <c r="AR402" s="63"/>
      <c r="AV402" s="63"/>
      <c r="AZ402" s="63"/>
      <c r="BD402" s="63"/>
    </row>
    <row r="403" spans="4:56" ht="13.2" x14ac:dyDescent="0.25">
      <c r="D403" s="63"/>
      <c r="H403" s="63"/>
      <c r="L403" s="63"/>
      <c r="P403" s="63"/>
      <c r="T403" s="63"/>
      <c r="X403" s="63"/>
      <c r="AB403" s="63"/>
      <c r="AF403" s="63"/>
      <c r="AJ403" s="63"/>
      <c r="AN403" s="63"/>
      <c r="AR403" s="63"/>
      <c r="AV403" s="63"/>
      <c r="AZ403" s="63"/>
      <c r="BD403" s="63"/>
    </row>
    <row r="404" spans="4:56" ht="13.2" x14ac:dyDescent="0.25">
      <c r="D404" s="63"/>
      <c r="H404" s="63"/>
      <c r="L404" s="63"/>
      <c r="P404" s="63"/>
      <c r="T404" s="63"/>
      <c r="X404" s="63"/>
      <c r="AB404" s="63"/>
      <c r="AF404" s="63"/>
      <c r="AJ404" s="63"/>
      <c r="AN404" s="63"/>
      <c r="AR404" s="63"/>
      <c r="AV404" s="63"/>
      <c r="AZ404" s="63"/>
      <c r="BD404" s="63"/>
    </row>
    <row r="405" spans="4:56" ht="13.2" x14ac:dyDescent="0.25">
      <c r="D405" s="63"/>
      <c r="H405" s="63"/>
      <c r="L405" s="63"/>
      <c r="P405" s="63"/>
      <c r="T405" s="63"/>
      <c r="X405" s="63"/>
      <c r="AB405" s="63"/>
      <c r="AF405" s="63"/>
      <c r="AJ405" s="63"/>
      <c r="AN405" s="63"/>
      <c r="AR405" s="63"/>
      <c r="AV405" s="63"/>
      <c r="AZ405" s="63"/>
      <c r="BD405" s="63"/>
    </row>
    <row r="406" spans="4:56" ht="13.2" x14ac:dyDescent="0.25">
      <c r="D406" s="63"/>
      <c r="H406" s="63"/>
      <c r="L406" s="63"/>
      <c r="P406" s="63"/>
      <c r="T406" s="63"/>
      <c r="X406" s="63"/>
      <c r="AB406" s="63"/>
      <c r="AF406" s="63"/>
      <c r="AJ406" s="63"/>
      <c r="AN406" s="63"/>
      <c r="AR406" s="63"/>
      <c r="AV406" s="63"/>
      <c r="AZ406" s="63"/>
      <c r="BD406" s="63"/>
    </row>
    <row r="407" spans="4:56" ht="13.2" x14ac:dyDescent="0.25">
      <c r="D407" s="63"/>
      <c r="H407" s="63"/>
      <c r="L407" s="63"/>
      <c r="P407" s="63"/>
      <c r="T407" s="63"/>
      <c r="X407" s="63"/>
      <c r="AB407" s="63"/>
      <c r="AF407" s="63"/>
      <c r="AJ407" s="63"/>
      <c r="AN407" s="63"/>
      <c r="AR407" s="63"/>
      <c r="AV407" s="63"/>
      <c r="AZ407" s="63"/>
      <c r="BD407" s="63"/>
    </row>
    <row r="408" spans="4:56" ht="13.2" x14ac:dyDescent="0.25">
      <c r="D408" s="63"/>
      <c r="H408" s="63"/>
      <c r="L408" s="63"/>
      <c r="P408" s="63"/>
      <c r="T408" s="63"/>
      <c r="X408" s="63"/>
      <c r="AB408" s="63"/>
      <c r="AF408" s="63"/>
      <c r="AJ408" s="63"/>
      <c r="AN408" s="63"/>
      <c r="AR408" s="63"/>
      <c r="AV408" s="63"/>
      <c r="AZ408" s="63"/>
      <c r="BD408" s="63"/>
    </row>
    <row r="409" spans="4:56" ht="13.2" x14ac:dyDescent="0.25">
      <c r="D409" s="63"/>
      <c r="H409" s="63"/>
      <c r="L409" s="63"/>
      <c r="P409" s="63"/>
      <c r="T409" s="63"/>
      <c r="X409" s="63"/>
      <c r="AB409" s="63"/>
      <c r="AF409" s="63"/>
      <c r="AJ409" s="63"/>
      <c r="AN409" s="63"/>
      <c r="AR409" s="63"/>
      <c r="AV409" s="63"/>
      <c r="AZ409" s="63"/>
      <c r="BD409" s="63"/>
    </row>
    <row r="410" spans="4:56" ht="13.2" x14ac:dyDescent="0.25">
      <c r="D410" s="63"/>
      <c r="H410" s="63"/>
      <c r="L410" s="63"/>
      <c r="P410" s="63"/>
      <c r="T410" s="63"/>
      <c r="X410" s="63"/>
      <c r="AB410" s="63"/>
      <c r="AF410" s="63"/>
      <c r="AJ410" s="63"/>
      <c r="AN410" s="63"/>
      <c r="AR410" s="63"/>
      <c r="AV410" s="63"/>
      <c r="AZ410" s="63"/>
      <c r="BD410" s="63"/>
    </row>
    <row r="411" spans="4:56" ht="13.2" x14ac:dyDescent="0.25">
      <c r="D411" s="63"/>
      <c r="H411" s="63"/>
      <c r="L411" s="63"/>
      <c r="P411" s="63"/>
      <c r="T411" s="63"/>
      <c r="X411" s="63"/>
      <c r="AB411" s="63"/>
      <c r="AF411" s="63"/>
      <c r="AJ411" s="63"/>
      <c r="AN411" s="63"/>
      <c r="AR411" s="63"/>
      <c r="AV411" s="63"/>
      <c r="AZ411" s="63"/>
      <c r="BD411" s="63"/>
    </row>
    <row r="412" spans="4:56" ht="13.2" x14ac:dyDescent="0.25">
      <c r="D412" s="63"/>
      <c r="H412" s="63"/>
      <c r="L412" s="63"/>
      <c r="P412" s="63"/>
      <c r="T412" s="63"/>
      <c r="X412" s="63"/>
      <c r="AB412" s="63"/>
      <c r="AF412" s="63"/>
      <c r="AJ412" s="63"/>
      <c r="AN412" s="63"/>
      <c r="AR412" s="63"/>
      <c r="AV412" s="63"/>
      <c r="AZ412" s="63"/>
      <c r="BD412" s="63"/>
    </row>
    <row r="413" spans="4:56" ht="13.2" x14ac:dyDescent="0.25">
      <c r="D413" s="63"/>
      <c r="H413" s="63"/>
      <c r="L413" s="63"/>
      <c r="P413" s="63"/>
      <c r="T413" s="63"/>
      <c r="X413" s="63"/>
      <c r="AB413" s="63"/>
      <c r="AF413" s="63"/>
      <c r="AJ413" s="63"/>
      <c r="AN413" s="63"/>
      <c r="AR413" s="63"/>
      <c r="AV413" s="63"/>
      <c r="AZ413" s="63"/>
      <c r="BD413" s="63"/>
    </row>
    <row r="414" spans="4:56" ht="13.2" x14ac:dyDescent="0.25">
      <c r="D414" s="63"/>
      <c r="H414" s="63"/>
      <c r="L414" s="63"/>
      <c r="P414" s="63"/>
      <c r="T414" s="63"/>
      <c r="X414" s="63"/>
      <c r="AB414" s="63"/>
      <c r="AF414" s="63"/>
      <c r="AJ414" s="63"/>
      <c r="AN414" s="63"/>
      <c r="AR414" s="63"/>
      <c r="AV414" s="63"/>
      <c r="AZ414" s="63"/>
      <c r="BD414" s="63"/>
    </row>
    <row r="415" spans="4:56" ht="13.2" x14ac:dyDescent="0.25">
      <c r="D415" s="63"/>
      <c r="H415" s="63"/>
      <c r="L415" s="63"/>
      <c r="P415" s="63"/>
      <c r="T415" s="63"/>
      <c r="X415" s="63"/>
      <c r="AB415" s="63"/>
      <c r="AF415" s="63"/>
      <c r="AJ415" s="63"/>
      <c r="AN415" s="63"/>
      <c r="AR415" s="63"/>
      <c r="AV415" s="63"/>
      <c r="AZ415" s="63"/>
      <c r="BD415" s="63"/>
    </row>
    <row r="416" spans="4:56" ht="13.2" x14ac:dyDescent="0.25">
      <c r="D416" s="63"/>
      <c r="H416" s="63"/>
      <c r="L416" s="63"/>
      <c r="P416" s="63"/>
      <c r="T416" s="63"/>
      <c r="X416" s="63"/>
      <c r="AB416" s="63"/>
      <c r="AF416" s="63"/>
      <c r="AJ416" s="63"/>
      <c r="AN416" s="63"/>
      <c r="AR416" s="63"/>
      <c r="AV416" s="63"/>
      <c r="AZ416" s="63"/>
      <c r="BD416" s="63"/>
    </row>
    <row r="417" spans="4:56" ht="13.2" x14ac:dyDescent="0.25">
      <c r="D417" s="63"/>
      <c r="H417" s="63"/>
      <c r="L417" s="63"/>
      <c r="P417" s="63"/>
      <c r="T417" s="63"/>
      <c r="X417" s="63"/>
      <c r="AB417" s="63"/>
      <c r="AF417" s="63"/>
      <c r="AJ417" s="63"/>
      <c r="AN417" s="63"/>
      <c r="AR417" s="63"/>
      <c r="AV417" s="63"/>
      <c r="AZ417" s="63"/>
      <c r="BD417" s="63"/>
    </row>
    <row r="418" spans="4:56" ht="13.2" x14ac:dyDescent="0.25">
      <c r="D418" s="63"/>
      <c r="H418" s="63"/>
      <c r="L418" s="63"/>
      <c r="P418" s="63"/>
      <c r="T418" s="63"/>
      <c r="X418" s="63"/>
      <c r="AB418" s="63"/>
      <c r="AF418" s="63"/>
      <c r="AJ418" s="63"/>
      <c r="AN418" s="63"/>
      <c r="AR418" s="63"/>
      <c r="AV418" s="63"/>
      <c r="AZ418" s="63"/>
      <c r="BD418" s="63"/>
    </row>
    <row r="419" spans="4:56" ht="13.2" x14ac:dyDescent="0.25">
      <c r="D419" s="63"/>
      <c r="H419" s="63"/>
      <c r="L419" s="63"/>
      <c r="P419" s="63"/>
      <c r="T419" s="63"/>
      <c r="X419" s="63"/>
      <c r="AB419" s="63"/>
      <c r="AF419" s="63"/>
      <c r="AJ419" s="63"/>
      <c r="AN419" s="63"/>
      <c r="AR419" s="63"/>
      <c r="AV419" s="63"/>
      <c r="AZ419" s="63"/>
      <c r="BD419" s="63"/>
    </row>
    <row r="420" spans="4:56" ht="13.2" x14ac:dyDescent="0.25">
      <c r="D420" s="63"/>
      <c r="H420" s="63"/>
      <c r="L420" s="63"/>
      <c r="P420" s="63"/>
      <c r="T420" s="63"/>
      <c r="X420" s="63"/>
      <c r="AB420" s="63"/>
      <c r="AF420" s="63"/>
      <c r="AJ420" s="63"/>
      <c r="AN420" s="63"/>
      <c r="AR420" s="63"/>
      <c r="AV420" s="63"/>
      <c r="AZ420" s="63"/>
      <c r="BD420" s="63"/>
    </row>
    <row r="421" spans="4:56" ht="13.2" x14ac:dyDescent="0.25">
      <c r="D421" s="63"/>
      <c r="H421" s="63"/>
      <c r="L421" s="63"/>
      <c r="P421" s="63"/>
      <c r="T421" s="63"/>
      <c r="X421" s="63"/>
      <c r="AB421" s="63"/>
      <c r="AF421" s="63"/>
      <c r="AJ421" s="63"/>
      <c r="AN421" s="63"/>
      <c r="AR421" s="63"/>
      <c r="AV421" s="63"/>
      <c r="AZ421" s="63"/>
      <c r="BD421" s="63"/>
    </row>
    <row r="422" spans="4:56" ht="13.2" x14ac:dyDescent="0.25">
      <c r="D422" s="63"/>
      <c r="H422" s="63"/>
      <c r="L422" s="63"/>
      <c r="P422" s="63"/>
      <c r="T422" s="63"/>
      <c r="X422" s="63"/>
      <c r="AB422" s="63"/>
      <c r="AF422" s="63"/>
      <c r="AJ422" s="63"/>
      <c r="AN422" s="63"/>
      <c r="AR422" s="63"/>
      <c r="AV422" s="63"/>
      <c r="AZ422" s="63"/>
      <c r="BD422" s="63"/>
    </row>
    <row r="423" spans="4:56" ht="13.2" x14ac:dyDescent="0.25">
      <c r="D423" s="63"/>
      <c r="H423" s="63"/>
      <c r="L423" s="63"/>
      <c r="P423" s="63"/>
      <c r="T423" s="63"/>
      <c r="X423" s="63"/>
      <c r="AB423" s="63"/>
      <c r="AF423" s="63"/>
      <c r="AJ423" s="63"/>
      <c r="AN423" s="63"/>
      <c r="AR423" s="63"/>
      <c r="AV423" s="63"/>
      <c r="AZ423" s="63"/>
      <c r="BD423" s="63"/>
    </row>
    <row r="424" spans="4:56" ht="13.2" x14ac:dyDescent="0.25">
      <c r="D424" s="63"/>
      <c r="H424" s="63"/>
      <c r="L424" s="63"/>
      <c r="P424" s="63"/>
      <c r="T424" s="63"/>
      <c r="X424" s="63"/>
      <c r="AB424" s="63"/>
      <c r="AF424" s="63"/>
      <c r="AJ424" s="63"/>
      <c r="AN424" s="63"/>
      <c r="AR424" s="63"/>
      <c r="AV424" s="63"/>
      <c r="AZ424" s="63"/>
      <c r="BD424" s="63"/>
    </row>
    <row r="425" spans="4:56" ht="13.2" x14ac:dyDescent="0.25">
      <c r="D425" s="63"/>
      <c r="H425" s="63"/>
      <c r="L425" s="63"/>
      <c r="P425" s="63"/>
      <c r="T425" s="63"/>
      <c r="X425" s="63"/>
      <c r="AB425" s="63"/>
      <c r="AF425" s="63"/>
      <c r="AJ425" s="63"/>
      <c r="AN425" s="63"/>
      <c r="AR425" s="63"/>
      <c r="AV425" s="63"/>
      <c r="AZ425" s="63"/>
      <c r="BD425" s="63"/>
    </row>
    <row r="426" spans="4:56" ht="13.2" x14ac:dyDescent="0.25">
      <c r="D426" s="63"/>
      <c r="H426" s="63"/>
      <c r="L426" s="63"/>
      <c r="P426" s="63"/>
      <c r="T426" s="63"/>
      <c r="X426" s="63"/>
      <c r="AB426" s="63"/>
      <c r="AF426" s="63"/>
      <c r="AJ426" s="63"/>
      <c r="AN426" s="63"/>
      <c r="AR426" s="63"/>
      <c r="AV426" s="63"/>
      <c r="AZ426" s="63"/>
      <c r="BD426" s="63"/>
    </row>
    <row r="427" spans="4:56" ht="13.2" x14ac:dyDescent="0.25">
      <c r="D427" s="63"/>
      <c r="H427" s="63"/>
      <c r="L427" s="63"/>
      <c r="P427" s="63"/>
      <c r="T427" s="63"/>
      <c r="X427" s="63"/>
      <c r="AB427" s="63"/>
      <c r="AF427" s="63"/>
      <c r="AJ427" s="63"/>
      <c r="AN427" s="63"/>
      <c r="AR427" s="63"/>
      <c r="AV427" s="63"/>
      <c r="AZ427" s="63"/>
      <c r="BD427" s="63"/>
    </row>
    <row r="428" spans="4:56" ht="13.2" x14ac:dyDescent="0.25">
      <c r="D428" s="63"/>
      <c r="H428" s="63"/>
      <c r="L428" s="63"/>
      <c r="P428" s="63"/>
      <c r="T428" s="63"/>
      <c r="X428" s="63"/>
      <c r="AB428" s="63"/>
      <c r="AF428" s="63"/>
      <c r="AJ428" s="63"/>
      <c r="AN428" s="63"/>
      <c r="AR428" s="63"/>
      <c r="AV428" s="63"/>
      <c r="AZ428" s="63"/>
      <c r="BD428" s="63"/>
    </row>
    <row r="429" spans="4:56" ht="13.2" x14ac:dyDescent="0.25">
      <c r="D429" s="63"/>
      <c r="H429" s="63"/>
      <c r="L429" s="63"/>
      <c r="P429" s="63"/>
      <c r="T429" s="63"/>
      <c r="X429" s="63"/>
      <c r="AB429" s="63"/>
      <c r="AF429" s="63"/>
      <c r="AJ429" s="63"/>
      <c r="AN429" s="63"/>
      <c r="AR429" s="63"/>
      <c r="AV429" s="63"/>
      <c r="AZ429" s="63"/>
      <c r="BD429" s="63"/>
    </row>
    <row r="430" spans="4:56" ht="13.2" x14ac:dyDescent="0.25">
      <c r="D430" s="63"/>
      <c r="H430" s="63"/>
      <c r="L430" s="63"/>
      <c r="P430" s="63"/>
      <c r="T430" s="63"/>
      <c r="X430" s="63"/>
      <c r="AB430" s="63"/>
      <c r="AF430" s="63"/>
      <c r="AJ430" s="63"/>
      <c r="AN430" s="63"/>
      <c r="AR430" s="63"/>
      <c r="AV430" s="63"/>
      <c r="AZ430" s="63"/>
      <c r="BD430" s="63"/>
    </row>
    <row r="431" spans="4:56" ht="13.2" x14ac:dyDescent="0.25">
      <c r="D431" s="63"/>
      <c r="H431" s="63"/>
      <c r="L431" s="63"/>
      <c r="P431" s="63"/>
      <c r="T431" s="63"/>
      <c r="X431" s="63"/>
      <c r="AB431" s="63"/>
      <c r="AF431" s="63"/>
      <c r="AJ431" s="63"/>
      <c r="AN431" s="63"/>
      <c r="AR431" s="63"/>
      <c r="AV431" s="63"/>
      <c r="AZ431" s="63"/>
      <c r="BD431" s="63"/>
    </row>
    <row r="432" spans="4:56" ht="13.2" x14ac:dyDescent="0.25">
      <c r="D432" s="63"/>
      <c r="H432" s="63"/>
      <c r="L432" s="63"/>
      <c r="P432" s="63"/>
      <c r="T432" s="63"/>
      <c r="X432" s="63"/>
      <c r="AB432" s="63"/>
      <c r="AF432" s="63"/>
      <c r="AJ432" s="63"/>
      <c r="AN432" s="63"/>
      <c r="AR432" s="63"/>
      <c r="AV432" s="63"/>
      <c r="AZ432" s="63"/>
      <c r="BD432" s="63"/>
    </row>
    <row r="433" spans="4:56" ht="13.2" x14ac:dyDescent="0.25">
      <c r="D433" s="63"/>
      <c r="H433" s="63"/>
      <c r="L433" s="63"/>
      <c r="P433" s="63"/>
      <c r="T433" s="63"/>
      <c r="X433" s="63"/>
      <c r="AB433" s="63"/>
      <c r="AF433" s="63"/>
      <c r="AJ433" s="63"/>
      <c r="AN433" s="63"/>
      <c r="AR433" s="63"/>
      <c r="AV433" s="63"/>
      <c r="AZ433" s="63"/>
      <c r="BD433" s="63"/>
    </row>
    <row r="434" spans="4:56" ht="13.2" x14ac:dyDescent="0.25">
      <c r="D434" s="63"/>
      <c r="H434" s="63"/>
      <c r="L434" s="63"/>
      <c r="P434" s="63"/>
      <c r="T434" s="63"/>
      <c r="X434" s="63"/>
      <c r="AB434" s="63"/>
      <c r="AF434" s="63"/>
      <c r="AJ434" s="63"/>
      <c r="AN434" s="63"/>
      <c r="AR434" s="63"/>
      <c r="AV434" s="63"/>
      <c r="AZ434" s="63"/>
      <c r="BD434" s="63"/>
    </row>
    <row r="435" spans="4:56" ht="13.2" x14ac:dyDescent="0.25">
      <c r="D435" s="63"/>
      <c r="H435" s="63"/>
      <c r="L435" s="63"/>
      <c r="P435" s="63"/>
      <c r="T435" s="63"/>
      <c r="X435" s="63"/>
      <c r="AB435" s="63"/>
      <c r="AF435" s="63"/>
      <c r="AJ435" s="63"/>
      <c r="AN435" s="63"/>
      <c r="AR435" s="63"/>
      <c r="AV435" s="63"/>
      <c r="AZ435" s="63"/>
      <c r="BD435" s="63"/>
    </row>
    <row r="436" spans="4:56" ht="13.2" x14ac:dyDescent="0.25">
      <c r="D436" s="63"/>
      <c r="H436" s="63"/>
      <c r="L436" s="63"/>
      <c r="P436" s="63"/>
      <c r="T436" s="63"/>
      <c r="X436" s="63"/>
      <c r="AB436" s="63"/>
      <c r="AF436" s="63"/>
      <c r="AJ436" s="63"/>
      <c r="AN436" s="63"/>
      <c r="AR436" s="63"/>
      <c r="AV436" s="63"/>
      <c r="AZ436" s="63"/>
      <c r="BD436" s="63"/>
    </row>
    <row r="437" spans="4:56" ht="13.2" x14ac:dyDescent="0.25">
      <c r="D437" s="63"/>
      <c r="H437" s="63"/>
      <c r="L437" s="63"/>
      <c r="P437" s="63"/>
      <c r="T437" s="63"/>
      <c r="X437" s="63"/>
      <c r="AB437" s="63"/>
      <c r="AF437" s="63"/>
      <c r="AJ437" s="63"/>
      <c r="AN437" s="63"/>
      <c r="AR437" s="63"/>
      <c r="AV437" s="63"/>
      <c r="AZ437" s="63"/>
      <c r="BD437" s="63"/>
    </row>
    <row r="438" spans="4:56" ht="13.2" x14ac:dyDescent="0.25">
      <c r="D438" s="63"/>
      <c r="H438" s="63"/>
      <c r="L438" s="63"/>
      <c r="P438" s="63"/>
      <c r="T438" s="63"/>
      <c r="X438" s="63"/>
      <c r="AB438" s="63"/>
      <c r="AF438" s="63"/>
      <c r="AJ438" s="63"/>
      <c r="AN438" s="63"/>
      <c r="AR438" s="63"/>
      <c r="AV438" s="63"/>
      <c r="AZ438" s="63"/>
      <c r="BD438" s="63"/>
    </row>
    <row r="439" spans="4:56" ht="13.2" x14ac:dyDescent="0.25">
      <c r="D439" s="63"/>
      <c r="H439" s="63"/>
      <c r="L439" s="63"/>
      <c r="P439" s="63"/>
      <c r="T439" s="63"/>
      <c r="X439" s="63"/>
      <c r="AB439" s="63"/>
      <c r="AF439" s="63"/>
      <c r="AJ439" s="63"/>
      <c r="AN439" s="63"/>
      <c r="AR439" s="63"/>
      <c r="AV439" s="63"/>
      <c r="AZ439" s="63"/>
      <c r="BD439" s="63"/>
    </row>
    <row r="440" spans="4:56" ht="13.2" x14ac:dyDescent="0.25">
      <c r="D440" s="63"/>
      <c r="H440" s="63"/>
      <c r="L440" s="63"/>
      <c r="P440" s="63"/>
      <c r="T440" s="63"/>
      <c r="X440" s="63"/>
      <c r="AB440" s="63"/>
      <c r="AF440" s="63"/>
      <c r="AJ440" s="63"/>
      <c r="AN440" s="63"/>
      <c r="AR440" s="63"/>
      <c r="AV440" s="63"/>
      <c r="AZ440" s="63"/>
      <c r="BD440" s="63"/>
    </row>
    <row r="441" spans="4:56" ht="13.2" x14ac:dyDescent="0.25">
      <c r="D441" s="63"/>
      <c r="H441" s="63"/>
      <c r="L441" s="63"/>
      <c r="P441" s="63"/>
      <c r="T441" s="63"/>
      <c r="X441" s="63"/>
      <c r="AB441" s="63"/>
      <c r="AF441" s="63"/>
      <c r="AJ441" s="63"/>
      <c r="AN441" s="63"/>
      <c r="AR441" s="63"/>
      <c r="AV441" s="63"/>
      <c r="AZ441" s="63"/>
      <c r="BD441" s="63"/>
    </row>
    <row r="442" spans="4:56" ht="13.2" x14ac:dyDescent="0.25">
      <c r="D442" s="63"/>
      <c r="H442" s="63"/>
      <c r="L442" s="63"/>
      <c r="P442" s="63"/>
      <c r="T442" s="63"/>
      <c r="X442" s="63"/>
      <c r="AB442" s="63"/>
      <c r="AF442" s="63"/>
      <c r="AJ442" s="63"/>
      <c r="AN442" s="63"/>
      <c r="AR442" s="63"/>
      <c r="AV442" s="63"/>
      <c r="AZ442" s="63"/>
      <c r="BD442" s="63"/>
    </row>
    <row r="443" spans="4:56" ht="13.2" x14ac:dyDescent="0.25">
      <c r="D443" s="63"/>
      <c r="H443" s="63"/>
      <c r="L443" s="63"/>
      <c r="P443" s="63"/>
      <c r="T443" s="63"/>
      <c r="X443" s="63"/>
      <c r="AB443" s="63"/>
      <c r="AF443" s="63"/>
      <c r="AJ443" s="63"/>
      <c r="AN443" s="63"/>
      <c r="AR443" s="63"/>
      <c r="AV443" s="63"/>
      <c r="AZ443" s="63"/>
      <c r="BD443" s="63"/>
    </row>
    <row r="444" spans="4:56" ht="13.2" x14ac:dyDescent="0.25">
      <c r="D444" s="63"/>
      <c r="H444" s="63"/>
      <c r="L444" s="63"/>
      <c r="P444" s="63"/>
      <c r="T444" s="63"/>
      <c r="X444" s="63"/>
      <c r="AB444" s="63"/>
      <c r="AF444" s="63"/>
      <c r="AJ444" s="63"/>
      <c r="AN444" s="63"/>
      <c r="AR444" s="63"/>
      <c r="AV444" s="63"/>
      <c r="AZ444" s="63"/>
      <c r="BD444" s="63"/>
    </row>
    <row r="445" spans="4:56" ht="13.2" x14ac:dyDescent="0.25">
      <c r="D445" s="63"/>
      <c r="H445" s="63"/>
      <c r="L445" s="63"/>
      <c r="P445" s="63"/>
      <c r="T445" s="63"/>
      <c r="X445" s="63"/>
      <c r="AB445" s="63"/>
      <c r="AF445" s="63"/>
      <c r="AJ445" s="63"/>
      <c r="AN445" s="63"/>
      <c r="AR445" s="63"/>
      <c r="AV445" s="63"/>
      <c r="AZ445" s="63"/>
      <c r="BD445" s="63"/>
    </row>
    <row r="446" spans="4:56" ht="13.2" x14ac:dyDescent="0.25">
      <c r="D446" s="63"/>
      <c r="H446" s="63"/>
      <c r="L446" s="63"/>
      <c r="P446" s="63"/>
      <c r="T446" s="63"/>
      <c r="X446" s="63"/>
      <c r="AB446" s="63"/>
      <c r="AF446" s="63"/>
      <c r="AJ446" s="63"/>
      <c r="AN446" s="63"/>
      <c r="AR446" s="63"/>
      <c r="AV446" s="63"/>
      <c r="AZ446" s="63"/>
      <c r="BD446" s="63"/>
    </row>
    <row r="447" spans="4:56" ht="13.2" x14ac:dyDescent="0.25">
      <c r="D447" s="63"/>
      <c r="H447" s="63"/>
      <c r="L447" s="63"/>
      <c r="P447" s="63"/>
      <c r="T447" s="63"/>
      <c r="X447" s="63"/>
      <c r="AB447" s="63"/>
      <c r="AF447" s="63"/>
      <c r="AJ447" s="63"/>
      <c r="AN447" s="63"/>
      <c r="AR447" s="63"/>
      <c r="AV447" s="63"/>
      <c r="AZ447" s="63"/>
      <c r="BD447" s="63"/>
    </row>
    <row r="448" spans="4:56" ht="13.2" x14ac:dyDescent="0.25">
      <c r="D448" s="63"/>
      <c r="H448" s="63"/>
      <c r="L448" s="63"/>
      <c r="P448" s="63"/>
      <c r="T448" s="63"/>
      <c r="X448" s="63"/>
      <c r="AB448" s="63"/>
      <c r="AF448" s="63"/>
      <c r="AJ448" s="63"/>
      <c r="AN448" s="63"/>
      <c r="AR448" s="63"/>
      <c r="AV448" s="63"/>
      <c r="AZ448" s="63"/>
      <c r="BD448" s="63"/>
    </row>
    <row r="449" spans="4:56" ht="13.2" x14ac:dyDescent="0.25">
      <c r="D449" s="63"/>
      <c r="H449" s="63"/>
      <c r="L449" s="63"/>
      <c r="P449" s="63"/>
      <c r="T449" s="63"/>
      <c r="X449" s="63"/>
      <c r="AB449" s="63"/>
      <c r="AF449" s="63"/>
      <c r="AJ449" s="63"/>
      <c r="AN449" s="63"/>
      <c r="AR449" s="63"/>
      <c r="AV449" s="63"/>
      <c r="AZ449" s="63"/>
      <c r="BD449" s="63"/>
    </row>
    <row r="450" spans="4:56" ht="13.2" x14ac:dyDescent="0.25">
      <c r="D450" s="63"/>
      <c r="H450" s="63"/>
      <c r="L450" s="63"/>
      <c r="P450" s="63"/>
      <c r="T450" s="63"/>
      <c r="X450" s="63"/>
      <c r="AB450" s="63"/>
      <c r="AF450" s="63"/>
      <c r="AJ450" s="63"/>
      <c r="AN450" s="63"/>
      <c r="AR450" s="63"/>
      <c r="AV450" s="63"/>
      <c r="AZ450" s="63"/>
      <c r="BD450" s="63"/>
    </row>
    <row r="451" spans="4:56" ht="13.2" x14ac:dyDescent="0.25">
      <c r="D451" s="63"/>
      <c r="H451" s="63"/>
      <c r="L451" s="63"/>
      <c r="P451" s="63"/>
      <c r="T451" s="63"/>
      <c r="X451" s="63"/>
      <c r="AB451" s="63"/>
      <c r="AF451" s="63"/>
      <c r="AJ451" s="63"/>
      <c r="AN451" s="63"/>
      <c r="AR451" s="63"/>
      <c r="AV451" s="63"/>
      <c r="AZ451" s="63"/>
      <c r="BD451" s="63"/>
    </row>
    <row r="452" spans="4:56" ht="13.2" x14ac:dyDescent="0.25">
      <c r="D452" s="63"/>
      <c r="H452" s="63"/>
      <c r="L452" s="63"/>
      <c r="P452" s="63"/>
      <c r="T452" s="63"/>
      <c r="X452" s="63"/>
      <c r="AB452" s="63"/>
      <c r="AF452" s="63"/>
      <c r="AJ452" s="63"/>
      <c r="AN452" s="63"/>
      <c r="AR452" s="63"/>
      <c r="AV452" s="63"/>
      <c r="AZ452" s="63"/>
      <c r="BD452" s="63"/>
    </row>
    <row r="453" spans="4:56" ht="13.2" x14ac:dyDescent="0.25">
      <c r="D453" s="63"/>
      <c r="H453" s="63"/>
      <c r="L453" s="63"/>
      <c r="P453" s="63"/>
      <c r="T453" s="63"/>
      <c r="X453" s="63"/>
      <c r="AB453" s="63"/>
      <c r="AF453" s="63"/>
      <c r="AJ453" s="63"/>
      <c r="AN453" s="63"/>
      <c r="AR453" s="63"/>
      <c r="AV453" s="63"/>
      <c r="AZ453" s="63"/>
      <c r="BD453" s="63"/>
    </row>
    <row r="454" spans="4:56" ht="13.2" x14ac:dyDescent="0.25">
      <c r="D454" s="63"/>
      <c r="H454" s="63"/>
      <c r="L454" s="63"/>
      <c r="P454" s="63"/>
      <c r="T454" s="63"/>
      <c r="X454" s="63"/>
      <c r="AB454" s="63"/>
      <c r="AF454" s="63"/>
      <c r="AJ454" s="63"/>
      <c r="AN454" s="63"/>
      <c r="AR454" s="63"/>
      <c r="AV454" s="63"/>
      <c r="AZ454" s="63"/>
      <c r="BD454" s="63"/>
    </row>
    <row r="455" spans="4:56" ht="13.2" x14ac:dyDescent="0.25">
      <c r="D455" s="63"/>
      <c r="H455" s="63"/>
      <c r="L455" s="63"/>
      <c r="P455" s="63"/>
      <c r="T455" s="63"/>
      <c r="X455" s="63"/>
      <c r="AB455" s="63"/>
      <c r="AF455" s="63"/>
      <c r="AJ455" s="63"/>
      <c r="AN455" s="63"/>
      <c r="AR455" s="63"/>
      <c r="AV455" s="63"/>
      <c r="AZ455" s="63"/>
      <c r="BD455" s="63"/>
    </row>
    <row r="456" spans="4:56" ht="13.2" x14ac:dyDescent="0.25">
      <c r="D456" s="63"/>
      <c r="H456" s="63"/>
      <c r="L456" s="63"/>
      <c r="P456" s="63"/>
      <c r="T456" s="63"/>
      <c r="X456" s="63"/>
      <c r="AB456" s="63"/>
      <c r="AF456" s="63"/>
      <c r="AJ456" s="63"/>
      <c r="AN456" s="63"/>
      <c r="AR456" s="63"/>
      <c r="AV456" s="63"/>
      <c r="AZ456" s="63"/>
      <c r="BD456" s="63"/>
    </row>
    <row r="457" spans="4:56" ht="13.2" x14ac:dyDescent="0.25">
      <c r="D457" s="63"/>
      <c r="H457" s="63"/>
      <c r="L457" s="63"/>
      <c r="P457" s="63"/>
      <c r="T457" s="63"/>
      <c r="X457" s="63"/>
      <c r="AB457" s="63"/>
      <c r="AF457" s="63"/>
      <c r="AJ457" s="63"/>
      <c r="AN457" s="63"/>
      <c r="AR457" s="63"/>
      <c r="AV457" s="63"/>
      <c r="AZ457" s="63"/>
      <c r="BD457" s="63"/>
    </row>
    <row r="458" spans="4:56" ht="13.2" x14ac:dyDescent="0.25">
      <c r="D458" s="63"/>
      <c r="H458" s="63"/>
      <c r="L458" s="63"/>
      <c r="P458" s="63"/>
      <c r="T458" s="63"/>
      <c r="X458" s="63"/>
      <c r="AB458" s="63"/>
      <c r="AF458" s="63"/>
      <c r="AJ458" s="63"/>
      <c r="AN458" s="63"/>
      <c r="AR458" s="63"/>
      <c r="AV458" s="63"/>
      <c r="AZ458" s="63"/>
      <c r="BD458" s="63"/>
    </row>
    <row r="459" spans="4:56" ht="13.2" x14ac:dyDescent="0.25">
      <c r="D459" s="63"/>
      <c r="H459" s="63"/>
      <c r="L459" s="63"/>
      <c r="P459" s="63"/>
      <c r="T459" s="63"/>
      <c r="X459" s="63"/>
      <c r="AB459" s="63"/>
      <c r="AF459" s="63"/>
      <c r="AJ459" s="63"/>
      <c r="AN459" s="63"/>
      <c r="AR459" s="63"/>
      <c r="AV459" s="63"/>
      <c r="AZ459" s="63"/>
      <c r="BD459" s="63"/>
    </row>
    <row r="460" spans="4:56" ht="13.2" x14ac:dyDescent="0.25">
      <c r="D460" s="63"/>
      <c r="H460" s="63"/>
      <c r="L460" s="63"/>
      <c r="P460" s="63"/>
      <c r="T460" s="63"/>
      <c r="X460" s="63"/>
      <c r="AB460" s="63"/>
      <c r="AF460" s="63"/>
      <c r="AJ460" s="63"/>
      <c r="AN460" s="63"/>
      <c r="AR460" s="63"/>
      <c r="AV460" s="63"/>
      <c r="AZ460" s="63"/>
      <c r="BD460" s="63"/>
    </row>
    <row r="461" spans="4:56" ht="13.2" x14ac:dyDescent="0.25">
      <c r="D461" s="63"/>
      <c r="H461" s="63"/>
      <c r="L461" s="63"/>
      <c r="P461" s="63"/>
      <c r="T461" s="63"/>
      <c r="X461" s="63"/>
      <c r="AB461" s="63"/>
      <c r="AF461" s="63"/>
      <c r="AJ461" s="63"/>
      <c r="AN461" s="63"/>
      <c r="AR461" s="63"/>
      <c r="AV461" s="63"/>
      <c r="AZ461" s="63"/>
      <c r="BD461" s="63"/>
    </row>
    <row r="462" spans="4:56" ht="13.2" x14ac:dyDescent="0.25">
      <c r="D462" s="63"/>
      <c r="H462" s="63"/>
      <c r="L462" s="63"/>
      <c r="P462" s="63"/>
      <c r="T462" s="63"/>
      <c r="X462" s="63"/>
      <c r="AB462" s="63"/>
      <c r="AF462" s="63"/>
      <c r="AJ462" s="63"/>
      <c r="AN462" s="63"/>
      <c r="AR462" s="63"/>
      <c r="AV462" s="63"/>
      <c r="AZ462" s="63"/>
      <c r="BD462" s="63"/>
    </row>
    <row r="463" spans="4:56" ht="13.2" x14ac:dyDescent="0.25">
      <c r="D463" s="63"/>
      <c r="H463" s="63"/>
      <c r="L463" s="63"/>
      <c r="P463" s="63"/>
      <c r="T463" s="63"/>
      <c r="X463" s="63"/>
      <c r="AB463" s="63"/>
      <c r="AF463" s="63"/>
      <c r="AJ463" s="63"/>
      <c r="AN463" s="63"/>
      <c r="AR463" s="63"/>
      <c r="AV463" s="63"/>
      <c r="AZ463" s="63"/>
      <c r="BD463" s="63"/>
    </row>
    <row r="464" spans="4:56" ht="13.2" x14ac:dyDescent="0.25">
      <c r="D464" s="63"/>
      <c r="H464" s="63"/>
      <c r="L464" s="63"/>
      <c r="P464" s="63"/>
      <c r="T464" s="63"/>
      <c r="X464" s="63"/>
      <c r="AB464" s="63"/>
      <c r="AF464" s="63"/>
      <c r="AJ464" s="63"/>
      <c r="AN464" s="63"/>
      <c r="AR464" s="63"/>
      <c r="AV464" s="63"/>
      <c r="AZ464" s="63"/>
      <c r="BD464" s="63"/>
    </row>
    <row r="465" spans="4:56" ht="13.2" x14ac:dyDescent="0.25">
      <c r="D465" s="63"/>
      <c r="H465" s="63"/>
      <c r="L465" s="63"/>
      <c r="P465" s="63"/>
      <c r="T465" s="63"/>
      <c r="X465" s="63"/>
      <c r="AB465" s="63"/>
      <c r="AF465" s="63"/>
      <c r="AJ465" s="63"/>
      <c r="AN465" s="63"/>
      <c r="AR465" s="63"/>
      <c r="AV465" s="63"/>
      <c r="AZ465" s="63"/>
      <c r="BD465" s="63"/>
    </row>
    <row r="466" spans="4:56" ht="13.2" x14ac:dyDescent="0.25">
      <c r="D466" s="63"/>
      <c r="H466" s="63"/>
      <c r="L466" s="63"/>
      <c r="P466" s="63"/>
      <c r="T466" s="63"/>
      <c r="X466" s="63"/>
      <c r="AB466" s="63"/>
      <c r="AF466" s="63"/>
      <c r="AJ466" s="63"/>
      <c r="AN466" s="63"/>
      <c r="AR466" s="63"/>
      <c r="AV466" s="63"/>
      <c r="AZ466" s="63"/>
      <c r="BD466" s="63"/>
    </row>
    <row r="467" spans="4:56" ht="13.2" x14ac:dyDescent="0.25">
      <c r="D467" s="63"/>
      <c r="H467" s="63"/>
      <c r="L467" s="63"/>
      <c r="P467" s="63"/>
      <c r="T467" s="63"/>
      <c r="X467" s="63"/>
      <c r="AB467" s="63"/>
      <c r="AF467" s="63"/>
      <c r="AJ467" s="63"/>
      <c r="AN467" s="63"/>
      <c r="AR467" s="63"/>
      <c r="AV467" s="63"/>
      <c r="AZ467" s="63"/>
      <c r="BD467" s="63"/>
    </row>
    <row r="468" spans="4:56" ht="13.2" x14ac:dyDescent="0.25">
      <c r="D468" s="63"/>
      <c r="H468" s="63"/>
      <c r="L468" s="63"/>
      <c r="P468" s="63"/>
      <c r="T468" s="63"/>
      <c r="X468" s="63"/>
      <c r="AB468" s="63"/>
      <c r="AF468" s="63"/>
      <c r="AJ468" s="63"/>
      <c r="AN468" s="63"/>
      <c r="AR468" s="63"/>
      <c r="AV468" s="63"/>
      <c r="AZ468" s="63"/>
      <c r="BD468" s="63"/>
    </row>
    <row r="469" spans="4:56" ht="13.2" x14ac:dyDescent="0.25">
      <c r="D469" s="63"/>
      <c r="H469" s="63"/>
      <c r="L469" s="63"/>
      <c r="P469" s="63"/>
      <c r="T469" s="63"/>
      <c r="X469" s="63"/>
      <c r="AB469" s="63"/>
      <c r="AF469" s="63"/>
      <c r="AJ469" s="63"/>
      <c r="AN469" s="63"/>
      <c r="AR469" s="63"/>
      <c r="AV469" s="63"/>
      <c r="AZ469" s="63"/>
      <c r="BD469" s="63"/>
    </row>
    <row r="470" spans="4:56" ht="13.2" x14ac:dyDescent="0.25">
      <c r="D470" s="63"/>
      <c r="H470" s="63"/>
      <c r="L470" s="63"/>
      <c r="P470" s="63"/>
      <c r="T470" s="63"/>
      <c r="X470" s="63"/>
      <c r="AB470" s="63"/>
      <c r="AF470" s="63"/>
      <c r="AJ470" s="63"/>
      <c r="AN470" s="63"/>
      <c r="AR470" s="63"/>
      <c r="AV470" s="63"/>
      <c r="AZ470" s="63"/>
      <c r="BD470" s="63"/>
    </row>
    <row r="471" spans="4:56" ht="13.2" x14ac:dyDescent="0.25">
      <c r="D471" s="63"/>
      <c r="H471" s="63"/>
      <c r="L471" s="63"/>
      <c r="P471" s="63"/>
      <c r="T471" s="63"/>
      <c r="X471" s="63"/>
      <c r="AB471" s="63"/>
      <c r="AF471" s="63"/>
      <c r="AJ471" s="63"/>
      <c r="AN471" s="63"/>
      <c r="AR471" s="63"/>
      <c r="AV471" s="63"/>
      <c r="AZ471" s="63"/>
      <c r="BD471" s="63"/>
    </row>
    <row r="472" spans="4:56" ht="13.2" x14ac:dyDescent="0.25">
      <c r="D472" s="63"/>
      <c r="H472" s="63"/>
      <c r="L472" s="63"/>
      <c r="P472" s="63"/>
      <c r="T472" s="63"/>
      <c r="X472" s="63"/>
      <c r="AB472" s="63"/>
      <c r="AF472" s="63"/>
      <c r="AJ472" s="63"/>
      <c r="AN472" s="63"/>
      <c r="AR472" s="63"/>
      <c r="AV472" s="63"/>
      <c r="AZ472" s="63"/>
      <c r="BD472" s="63"/>
    </row>
    <row r="473" spans="4:56" ht="13.2" x14ac:dyDescent="0.25">
      <c r="D473" s="63"/>
      <c r="H473" s="63"/>
      <c r="L473" s="63"/>
      <c r="P473" s="63"/>
      <c r="T473" s="63"/>
      <c r="X473" s="63"/>
      <c r="AB473" s="63"/>
      <c r="AF473" s="63"/>
      <c r="AJ473" s="63"/>
      <c r="AN473" s="63"/>
      <c r="AR473" s="63"/>
      <c r="AV473" s="63"/>
      <c r="AZ473" s="63"/>
      <c r="BD473" s="63"/>
    </row>
    <row r="474" spans="4:56" ht="13.2" x14ac:dyDescent="0.25">
      <c r="D474" s="63"/>
      <c r="H474" s="63"/>
      <c r="L474" s="63"/>
      <c r="P474" s="63"/>
      <c r="T474" s="63"/>
      <c r="X474" s="63"/>
      <c r="AB474" s="63"/>
      <c r="AF474" s="63"/>
      <c r="AJ474" s="63"/>
      <c r="AN474" s="63"/>
      <c r="AR474" s="63"/>
      <c r="AV474" s="63"/>
      <c r="AZ474" s="63"/>
      <c r="BD474" s="63"/>
    </row>
    <row r="475" spans="4:56" ht="13.2" x14ac:dyDescent="0.25">
      <c r="D475" s="63"/>
      <c r="H475" s="63"/>
      <c r="L475" s="63"/>
      <c r="P475" s="63"/>
      <c r="T475" s="63"/>
      <c r="X475" s="63"/>
      <c r="AB475" s="63"/>
      <c r="AF475" s="63"/>
      <c r="AJ475" s="63"/>
      <c r="AN475" s="63"/>
      <c r="AR475" s="63"/>
      <c r="AV475" s="63"/>
      <c r="AZ475" s="63"/>
      <c r="BD475" s="63"/>
    </row>
    <row r="476" spans="4:56" ht="13.2" x14ac:dyDescent="0.25">
      <c r="D476" s="63"/>
      <c r="H476" s="63"/>
      <c r="L476" s="63"/>
      <c r="P476" s="63"/>
      <c r="T476" s="63"/>
      <c r="X476" s="63"/>
      <c r="AB476" s="63"/>
      <c r="AF476" s="63"/>
      <c r="AJ476" s="63"/>
      <c r="AN476" s="63"/>
      <c r="AR476" s="63"/>
      <c r="AV476" s="63"/>
      <c r="AZ476" s="63"/>
      <c r="BD476" s="63"/>
    </row>
    <row r="477" spans="4:56" ht="13.2" x14ac:dyDescent="0.25">
      <c r="D477" s="63"/>
      <c r="H477" s="63"/>
      <c r="L477" s="63"/>
      <c r="P477" s="63"/>
      <c r="T477" s="63"/>
      <c r="X477" s="63"/>
      <c r="AB477" s="63"/>
      <c r="AF477" s="63"/>
      <c r="AJ477" s="63"/>
      <c r="AN477" s="63"/>
      <c r="AR477" s="63"/>
      <c r="AV477" s="63"/>
      <c r="AZ477" s="63"/>
      <c r="BD477" s="63"/>
    </row>
    <row r="478" spans="4:56" ht="13.2" x14ac:dyDescent="0.25">
      <c r="D478" s="63"/>
      <c r="H478" s="63"/>
      <c r="L478" s="63"/>
      <c r="P478" s="63"/>
      <c r="T478" s="63"/>
      <c r="X478" s="63"/>
      <c r="AB478" s="63"/>
      <c r="AF478" s="63"/>
      <c r="AJ478" s="63"/>
      <c r="AN478" s="63"/>
      <c r="AR478" s="63"/>
      <c r="AV478" s="63"/>
      <c r="AZ478" s="63"/>
      <c r="BD478" s="63"/>
    </row>
    <row r="479" spans="4:56" ht="13.2" x14ac:dyDescent="0.25">
      <c r="D479" s="63"/>
      <c r="H479" s="63"/>
      <c r="L479" s="63"/>
      <c r="P479" s="63"/>
      <c r="T479" s="63"/>
      <c r="X479" s="63"/>
      <c r="AB479" s="63"/>
      <c r="AF479" s="63"/>
      <c r="AJ479" s="63"/>
      <c r="AN479" s="63"/>
      <c r="AR479" s="63"/>
      <c r="AV479" s="63"/>
      <c r="AZ479" s="63"/>
      <c r="BD479" s="63"/>
    </row>
    <row r="480" spans="4:56" ht="13.2" x14ac:dyDescent="0.25">
      <c r="D480" s="63"/>
      <c r="H480" s="63"/>
      <c r="L480" s="63"/>
      <c r="P480" s="63"/>
      <c r="T480" s="63"/>
      <c r="X480" s="63"/>
      <c r="AB480" s="63"/>
      <c r="AF480" s="63"/>
      <c r="AJ480" s="63"/>
      <c r="AN480" s="63"/>
      <c r="AR480" s="63"/>
      <c r="AV480" s="63"/>
      <c r="AZ480" s="63"/>
      <c r="BD480" s="63"/>
    </row>
    <row r="481" spans="4:56" ht="13.2" x14ac:dyDescent="0.25">
      <c r="D481" s="63"/>
      <c r="H481" s="63"/>
      <c r="L481" s="63"/>
      <c r="P481" s="63"/>
      <c r="T481" s="63"/>
      <c r="X481" s="63"/>
      <c r="AB481" s="63"/>
      <c r="AF481" s="63"/>
      <c r="AJ481" s="63"/>
      <c r="AN481" s="63"/>
      <c r="AR481" s="63"/>
      <c r="AV481" s="63"/>
      <c r="AZ481" s="63"/>
      <c r="BD481" s="63"/>
    </row>
    <row r="482" spans="4:56" ht="13.2" x14ac:dyDescent="0.25">
      <c r="D482" s="63"/>
      <c r="H482" s="63"/>
      <c r="L482" s="63"/>
      <c r="P482" s="63"/>
      <c r="T482" s="63"/>
      <c r="X482" s="63"/>
      <c r="AB482" s="63"/>
      <c r="AF482" s="63"/>
      <c r="AJ482" s="63"/>
      <c r="AN482" s="63"/>
      <c r="AR482" s="63"/>
      <c r="AV482" s="63"/>
      <c r="AZ482" s="63"/>
      <c r="BD482" s="63"/>
    </row>
    <row r="483" spans="4:56" ht="13.2" x14ac:dyDescent="0.25">
      <c r="D483" s="63"/>
      <c r="H483" s="63"/>
      <c r="L483" s="63"/>
      <c r="P483" s="63"/>
      <c r="T483" s="63"/>
      <c r="X483" s="63"/>
      <c r="AB483" s="63"/>
      <c r="AF483" s="63"/>
      <c r="AJ483" s="63"/>
      <c r="AN483" s="63"/>
      <c r="AR483" s="63"/>
      <c r="AV483" s="63"/>
      <c r="AZ483" s="63"/>
      <c r="BD483" s="63"/>
    </row>
    <row r="484" spans="4:56" ht="13.2" x14ac:dyDescent="0.25">
      <c r="D484" s="63"/>
      <c r="H484" s="63"/>
      <c r="L484" s="63"/>
      <c r="P484" s="63"/>
      <c r="T484" s="63"/>
      <c r="X484" s="63"/>
      <c r="AB484" s="63"/>
      <c r="AF484" s="63"/>
      <c r="AJ484" s="63"/>
      <c r="AN484" s="63"/>
      <c r="AR484" s="63"/>
      <c r="AV484" s="63"/>
      <c r="AZ484" s="63"/>
      <c r="BD484" s="63"/>
    </row>
    <row r="485" spans="4:56" ht="13.2" x14ac:dyDescent="0.25">
      <c r="D485" s="63"/>
      <c r="H485" s="63"/>
      <c r="L485" s="63"/>
      <c r="P485" s="63"/>
      <c r="T485" s="63"/>
      <c r="X485" s="63"/>
      <c r="AB485" s="63"/>
      <c r="AF485" s="63"/>
      <c r="AJ485" s="63"/>
      <c r="AN485" s="63"/>
      <c r="AR485" s="63"/>
      <c r="AV485" s="63"/>
      <c r="AZ485" s="63"/>
      <c r="BD485" s="63"/>
    </row>
    <row r="486" spans="4:56" ht="13.2" x14ac:dyDescent="0.25">
      <c r="D486" s="63"/>
      <c r="H486" s="63"/>
      <c r="L486" s="63"/>
      <c r="P486" s="63"/>
      <c r="T486" s="63"/>
      <c r="X486" s="63"/>
      <c r="AB486" s="63"/>
      <c r="AF486" s="63"/>
      <c r="AJ486" s="63"/>
      <c r="AN486" s="63"/>
      <c r="AR486" s="63"/>
      <c r="AV486" s="63"/>
      <c r="AZ486" s="63"/>
      <c r="BD486" s="63"/>
    </row>
    <row r="487" spans="4:56" ht="13.2" x14ac:dyDescent="0.25">
      <c r="D487" s="63"/>
      <c r="H487" s="63"/>
      <c r="L487" s="63"/>
      <c r="P487" s="63"/>
      <c r="T487" s="63"/>
      <c r="X487" s="63"/>
      <c r="AB487" s="63"/>
      <c r="AF487" s="63"/>
      <c r="AJ487" s="63"/>
      <c r="AN487" s="63"/>
      <c r="AR487" s="63"/>
      <c r="AV487" s="63"/>
      <c r="AZ487" s="63"/>
      <c r="BD487" s="63"/>
    </row>
    <row r="488" spans="4:56" ht="13.2" x14ac:dyDescent="0.25">
      <c r="D488" s="63"/>
      <c r="H488" s="63"/>
      <c r="L488" s="63"/>
      <c r="P488" s="63"/>
      <c r="T488" s="63"/>
      <c r="X488" s="63"/>
      <c r="AB488" s="63"/>
      <c r="AF488" s="63"/>
      <c r="AJ488" s="63"/>
      <c r="AN488" s="63"/>
      <c r="AR488" s="63"/>
      <c r="AV488" s="63"/>
      <c r="AZ488" s="63"/>
      <c r="BD488" s="63"/>
    </row>
    <row r="489" spans="4:56" ht="13.2" x14ac:dyDescent="0.25">
      <c r="D489" s="63"/>
      <c r="H489" s="63"/>
      <c r="L489" s="63"/>
      <c r="P489" s="63"/>
      <c r="T489" s="63"/>
      <c r="X489" s="63"/>
      <c r="AB489" s="63"/>
      <c r="AF489" s="63"/>
      <c r="AJ489" s="63"/>
      <c r="AN489" s="63"/>
      <c r="AR489" s="63"/>
      <c r="AV489" s="63"/>
      <c r="AZ489" s="63"/>
      <c r="BD489" s="63"/>
    </row>
    <row r="490" spans="4:56" ht="13.2" x14ac:dyDescent="0.25">
      <c r="D490" s="63"/>
      <c r="H490" s="63"/>
      <c r="L490" s="63"/>
      <c r="P490" s="63"/>
      <c r="T490" s="63"/>
      <c r="X490" s="63"/>
      <c r="AB490" s="63"/>
      <c r="AF490" s="63"/>
      <c r="AJ490" s="63"/>
      <c r="AN490" s="63"/>
      <c r="AR490" s="63"/>
      <c r="AV490" s="63"/>
      <c r="AZ490" s="63"/>
      <c r="BD490" s="63"/>
    </row>
    <row r="491" spans="4:56" ht="13.2" x14ac:dyDescent="0.25">
      <c r="D491" s="63"/>
      <c r="H491" s="63"/>
      <c r="L491" s="63"/>
      <c r="P491" s="63"/>
      <c r="T491" s="63"/>
      <c r="X491" s="63"/>
      <c r="AB491" s="63"/>
      <c r="AF491" s="63"/>
      <c r="AJ491" s="63"/>
      <c r="AN491" s="63"/>
      <c r="AR491" s="63"/>
      <c r="AV491" s="63"/>
      <c r="AZ491" s="63"/>
      <c r="BD491" s="63"/>
    </row>
    <row r="492" spans="4:56" ht="13.2" x14ac:dyDescent="0.25">
      <c r="D492" s="63"/>
      <c r="H492" s="63"/>
      <c r="L492" s="63"/>
      <c r="P492" s="63"/>
      <c r="T492" s="63"/>
      <c r="X492" s="63"/>
      <c r="AB492" s="63"/>
      <c r="AF492" s="63"/>
      <c r="AJ492" s="63"/>
      <c r="AN492" s="63"/>
      <c r="AR492" s="63"/>
      <c r="AV492" s="63"/>
      <c r="AZ492" s="63"/>
      <c r="BD492" s="63"/>
    </row>
    <row r="493" spans="4:56" ht="13.2" x14ac:dyDescent="0.25">
      <c r="D493" s="63"/>
      <c r="H493" s="63"/>
      <c r="L493" s="63"/>
      <c r="P493" s="63"/>
      <c r="T493" s="63"/>
      <c r="X493" s="63"/>
      <c r="AB493" s="63"/>
      <c r="AF493" s="63"/>
      <c r="AJ493" s="63"/>
      <c r="AN493" s="63"/>
      <c r="AR493" s="63"/>
      <c r="AV493" s="63"/>
      <c r="AZ493" s="63"/>
      <c r="BD493" s="63"/>
    </row>
    <row r="494" spans="4:56" ht="13.2" x14ac:dyDescent="0.25">
      <c r="D494" s="63"/>
      <c r="H494" s="63"/>
      <c r="L494" s="63"/>
      <c r="P494" s="63"/>
      <c r="T494" s="63"/>
      <c r="X494" s="63"/>
      <c r="AB494" s="63"/>
      <c r="AF494" s="63"/>
      <c r="AJ494" s="63"/>
      <c r="AN494" s="63"/>
      <c r="AR494" s="63"/>
      <c r="AV494" s="63"/>
      <c r="AZ494" s="63"/>
      <c r="BD494" s="63"/>
    </row>
    <row r="495" spans="4:56" ht="13.2" x14ac:dyDescent="0.25">
      <c r="D495" s="63"/>
      <c r="H495" s="63"/>
      <c r="L495" s="63"/>
      <c r="P495" s="63"/>
      <c r="T495" s="63"/>
      <c r="X495" s="63"/>
      <c r="AB495" s="63"/>
      <c r="AF495" s="63"/>
      <c r="AJ495" s="63"/>
      <c r="AN495" s="63"/>
      <c r="AR495" s="63"/>
      <c r="AV495" s="63"/>
      <c r="AZ495" s="63"/>
      <c r="BD495" s="63"/>
    </row>
    <row r="496" spans="4:56" ht="13.2" x14ac:dyDescent="0.25">
      <c r="D496" s="63"/>
      <c r="H496" s="63"/>
      <c r="L496" s="63"/>
      <c r="P496" s="63"/>
      <c r="T496" s="63"/>
      <c r="X496" s="63"/>
      <c r="AB496" s="63"/>
      <c r="AF496" s="63"/>
      <c r="AJ496" s="63"/>
      <c r="AN496" s="63"/>
      <c r="AR496" s="63"/>
      <c r="AV496" s="63"/>
      <c r="AZ496" s="63"/>
      <c r="BD496" s="63"/>
    </row>
    <row r="497" spans="4:56" ht="13.2" x14ac:dyDescent="0.25">
      <c r="D497" s="63"/>
      <c r="H497" s="63"/>
      <c r="L497" s="63"/>
      <c r="P497" s="63"/>
      <c r="T497" s="63"/>
      <c r="X497" s="63"/>
      <c r="AB497" s="63"/>
      <c r="AF497" s="63"/>
      <c r="AJ497" s="63"/>
      <c r="AN497" s="63"/>
      <c r="AR497" s="63"/>
      <c r="AV497" s="63"/>
      <c r="AZ497" s="63"/>
      <c r="BD497" s="63"/>
    </row>
    <row r="498" spans="4:56" ht="13.2" x14ac:dyDescent="0.25">
      <c r="D498" s="63"/>
      <c r="H498" s="63"/>
      <c r="L498" s="63"/>
      <c r="P498" s="63"/>
      <c r="T498" s="63"/>
      <c r="X498" s="63"/>
      <c r="AB498" s="63"/>
      <c r="AF498" s="63"/>
      <c r="AJ498" s="63"/>
      <c r="AN498" s="63"/>
      <c r="AR498" s="63"/>
      <c r="AV498" s="63"/>
      <c r="AZ498" s="63"/>
      <c r="BD498" s="63"/>
    </row>
    <row r="499" spans="4:56" ht="13.2" x14ac:dyDescent="0.25">
      <c r="D499" s="63"/>
      <c r="H499" s="63"/>
      <c r="L499" s="63"/>
      <c r="P499" s="63"/>
      <c r="T499" s="63"/>
      <c r="X499" s="63"/>
      <c r="AB499" s="63"/>
      <c r="AF499" s="63"/>
      <c r="AJ499" s="63"/>
      <c r="AN499" s="63"/>
      <c r="AR499" s="63"/>
      <c r="AV499" s="63"/>
      <c r="AZ499" s="63"/>
      <c r="BD499" s="63"/>
    </row>
    <row r="500" spans="4:56" ht="13.2" x14ac:dyDescent="0.25">
      <c r="D500" s="63"/>
      <c r="H500" s="63"/>
      <c r="L500" s="63"/>
      <c r="P500" s="63"/>
      <c r="T500" s="63"/>
      <c r="X500" s="63"/>
      <c r="AB500" s="63"/>
      <c r="AF500" s="63"/>
      <c r="AJ500" s="63"/>
      <c r="AN500" s="63"/>
      <c r="AR500" s="63"/>
      <c r="AV500" s="63"/>
      <c r="AZ500" s="63"/>
      <c r="BD500" s="63"/>
    </row>
    <row r="501" spans="4:56" ht="13.2" x14ac:dyDescent="0.25">
      <c r="D501" s="63"/>
      <c r="H501" s="63"/>
      <c r="L501" s="63"/>
      <c r="P501" s="63"/>
      <c r="T501" s="63"/>
      <c r="X501" s="63"/>
      <c r="AB501" s="63"/>
      <c r="AF501" s="63"/>
      <c r="AJ501" s="63"/>
      <c r="AN501" s="63"/>
      <c r="AR501" s="63"/>
      <c r="AV501" s="63"/>
      <c r="AZ501" s="63"/>
      <c r="BD501" s="63"/>
    </row>
    <row r="502" spans="4:56" ht="13.2" x14ac:dyDescent="0.25">
      <c r="D502" s="63"/>
      <c r="H502" s="63"/>
      <c r="L502" s="63"/>
      <c r="P502" s="63"/>
      <c r="T502" s="63"/>
      <c r="X502" s="63"/>
      <c r="AB502" s="63"/>
      <c r="AF502" s="63"/>
      <c r="AJ502" s="63"/>
      <c r="AN502" s="63"/>
      <c r="AR502" s="63"/>
      <c r="AV502" s="63"/>
      <c r="AZ502" s="63"/>
      <c r="BD502" s="63"/>
    </row>
    <row r="503" spans="4:56" ht="13.2" x14ac:dyDescent="0.25">
      <c r="D503" s="63"/>
      <c r="H503" s="63"/>
      <c r="L503" s="63"/>
      <c r="P503" s="63"/>
      <c r="T503" s="63"/>
      <c r="X503" s="63"/>
      <c r="AB503" s="63"/>
      <c r="AF503" s="63"/>
      <c r="AJ503" s="63"/>
      <c r="AN503" s="63"/>
      <c r="AR503" s="63"/>
      <c r="AV503" s="63"/>
      <c r="AZ503" s="63"/>
      <c r="BD503" s="63"/>
    </row>
    <row r="504" spans="4:56" ht="13.2" x14ac:dyDescent="0.25">
      <c r="D504" s="63"/>
      <c r="H504" s="63"/>
      <c r="L504" s="63"/>
      <c r="P504" s="63"/>
      <c r="T504" s="63"/>
      <c r="X504" s="63"/>
      <c r="AB504" s="63"/>
      <c r="AF504" s="63"/>
      <c r="AJ504" s="63"/>
      <c r="AN504" s="63"/>
      <c r="AR504" s="63"/>
      <c r="AV504" s="63"/>
      <c r="AZ504" s="63"/>
      <c r="BD504" s="63"/>
    </row>
    <row r="505" spans="4:56" ht="13.2" x14ac:dyDescent="0.25">
      <c r="D505" s="63"/>
      <c r="H505" s="63"/>
      <c r="L505" s="63"/>
      <c r="P505" s="63"/>
      <c r="T505" s="63"/>
      <c r="X505" s="63"/>
      <c r="AB505" s="63"/>
      <c r="AF505" s="63"/>
      <c r="AJ505" s="63"/>
      <c r="AN505" s="63"/>
      <c r="AR505" s="63"/>
      <c r="AV505" s="63"/>
      <c r="AZ505" s="63"/>
      <c r="BD505" s="63"/>
    </row>
    <row r="506" spans="4:56" ht="13.2" x14ac:dyDescent="0.25">
      <c r="D506" s="63"/>
      <c r="H506" s="63"/>
      <c r="L506" s="63"/>
      <c r="P506" s="63"/>
      <c r="T506" s="63"/>
      <c r="X506" s="63"/>
      <c r="AB506" s="63"/>
      <c r="AF506" s="63"/>
      <c r="AJ506" s="63"/>
      <c r="AN506" s="63"/>
      <c r="AR506" s="63"/>
      <c r="AV506" s="63"/>
      <c r="AZ506" s="63"/>
      <c r="BD506" s="63"/>
    </row>
    <row r="507" spans="4:56" ht="13.2" x14ac:dyDescent="0.25">
      <c r="D507" s="63"/>
      <c r="H507" s="63"/>
      <c r="L507" s="63"/>
      <c r="P507" s="63"/>
      <c r="T507" s="63"/>
      <c r="X507" s="63"/>
      <c r="AB507" s="63"/>
      <c r="AF507" s="63"/>
      <c r="AJ507" s="63"/>
      <c r="AN507" s="63"/>
      <c r="AR507" s="63"/>
      <c r="AV507" s="63"/>
      <c r="AZ507" s="63"/>
      <c r="BD507" s="63"/>
    </row>
    <row r="508" spans="4:56" ht="13.2" x14ac:dyDescent="0.25">
      <c r="D508" s="63"/>
      <c r="H508" s="63"/>
      <c r="L508" s="63"/>
      <c r="P508" s="63"/>
      <c r="T508" s="63"/>
      <c r="X508" s="63"/>
      <c r="AB508" s="63"/>
      <c r="AF508" s="63"/>
      <c r="AJ508" s="63"/>
      <c r="AN508" s="63"/>
      <c r="AR508" s="63"/>
      <c r="AV508" s="63"/>
      <c r="AZ508" s="63"/>
      <c r="BD508" s="63"/>
    </row>
    <row r="509" spans="4:56" ht="13.2" x14ac:dyDescent="0.25">
      <c r="D509" s="63"/>
      <c r="H509" s="63"/>
      <c r="L509" s="63"/>
      <c r="P509" s="63"/>
      <c r="T509" s="63"/>
      <c r="X509" s="63"/>
      <c r="AB509" s="63"/>
      <c r="AF509" s="63"/>
      <c r="AJ509" s="63"/>
      <c r="AN509" s="63"/>
      <c r="AR509" s="63"/>
      <c r="AV509" s="63"/>
      <c r="AZ509" s="63"/>
      <c r="BD509" s="63"/>
    </row>
    <row r="510" spans="4:56" ht="13.2" x14ac:dyDescent="0.25">
      <c r="D510" s="63"/>
      <c r="H510" s="63"/>
      <c r="L510" s="63"/>
      <c r="P510" s="63"/>
      <c r="T510" s="63"/>
      <c r="X510" s="63"/>
      <c r="AB510" s="63"/>
      <c r="AF510" s="63"/>
      <c r="AJ510" s="63"/>
      <c r="AN510" s="63"/>
      <c r="AR510" s="63"/>
      <c r="AV510" s="63"/>
      <c r="AZ510" s="63"/>
      <c r="BD510" s="63"/>
    </row>
    <row r="511" spans="4:56" ht="13.2" x14ac:dyDescent="0.25">
      <c r="D511" s="63"/>
      <c r="H511" s="63"/>
      <c r="L511" s="63"/>
      <c r="P511" s="63"/>
      <c r="T511" s="63"/>
      <c r="X511" s="63"/>
      <c r="AB511" s="63"/>
      <c r="AF511" s="63"/>
      <c r="AJ511" s="63"/>
      <c r="AN511" s="63"/>
      <c r="AR511" s="63"/>
      <c r="AV511" s="63"/>
      <c r="AZ511" s="63"/>
      <c r="BD511" s="63"/>
    </row>
    <row r="512" spans="4:56" ht="13.2" x14ac:dyDescent="0.25">
      <c r="D512" s="63"/>
      <c r="H512" s="63"/>
      <c r="L512" s="63"/>
      <c r="P512" s="63"/>
      <c r="T512" s="63"/>
      <c r="X512" s="63"/>
      <c r="AB512" s="63"/>
      <c r="AF512" s="63"/>
      <c r="AJ512" s="63"/>
      <c r="AN512" s="63"/>
      <c r="AR512" s="63"/>
      <c r="AV512" s="63"/>
      <c r="AZ512" s="63"/>
      <c r="BD512" s="63"/>
    </row>
    <row r="513" spans="4:56" ht="13.2" x14ac:dyDescent="0.25">
      <c r="D513" s="63"/>
      <c r="H513" s="63"/>
      <c r="L513" s="63"/>
      <c r="P513" s="63"/>
      <c r="T513" s="63"/>
      <c r="X513" s="63"/>
      <c r="AB513" s="63"/>
      <c r="AF513" s="63"/>
      <c r="AJ513" s="63"/>
      <c r="AN513" s="63"/>
      <c r="AR513" s="63"/>
      <c r="AV513" s="63"/>
      <c r="AZ513" s="63"/>
      <c r="BD513" s="63"/>
    </row>
    <row r="514" spans="4:56" ht="13.2" x14ac:dyDescent="0.25">
      <c r="D514" s="63"/>
      <c r="H514" s="63"/>
      <c r="L514" s="63"/>
      <c r="P514" s="63"/>
      <c r="T514" s="63"/>
      <c r="X514" s="63"/>
      <c r="AB514" s="63"/>
      <c r="AF514" s="63"/>
      <c r="AJ514" s="63"/>
      <c r="AN514" s="63"/>
      <c r="AR514" s="63"/>
      <c r="AV514" s="63"/>
      <c r="AZ514" s="63"/>
      <c r="BD514" s="63"/>
    </row>
    <row r="515" spans="4:56" ht="13.2" x14ac:dyDescent="0.25">
      <c r="D515" s="63"/>
      <c r="H515" s="63"/>
      <c r="L515" s="63"/>
      <c r="P515" s="63"/>
      <c r="T515" s="63"/>
      <c r="X515" s="63"/>
      <c r="AB515" s="63"/>
      <c r="AF515" s="63"/>
      <c r="AJ515" s="63"/>
      <c r="AN515" s="63"/>
      <c r="AR515" s="63"/>
      <c r="AV515" s="63"/>
      <c r="AZ515" s="63"/>
      <c r="BD515" s="63"/>
    </row>
    <row r="516" spans="4:56" ht="13.2" x14ac:dyDescent="0.25">
      <c r="D516" s="63"/>
      <c r="H516" s="63"/>
      <c r="L516" s="63"/>
      <c r="P516" s="63"/>
      <c r="T516" s="63"/>
      <c r="X516" s="63"/>
      <c r="AB516" s="63"/>
      <c r="AF516" s="63"/>
      <c r="AJ516" s="63"/>
      <c r="AN516" s="63"/>
      <c r="AR516" s="63"/>
      <c r="AV516" s="63"/>
      <c r="AZ516" s="63"/>
      <c r="BD516" s="63"/>
    </row>
    <row r="517" spans="4:56" ht="13.2" x14ac:dyDescent="0.25">
      <c r="D517" s="63"/>
      <c r="H517" s="63"/>
      <c r="L517" s="63"/>
      <c r="P517" s="63"/>
      <c r="T517" s="63"/>
      <c r="X517" s="63"/>
      <c r="AB517" s="63"/>
      <c r="AF517" s="63"/>
      <c r="AJ517" s="63"/>
      <c r="AN517" s="63"/>
      <c r="AR517" s="63"/>
      <c r="AV517" s="63"/>
      <c r="AZ517" s="63"/>
      <c r="BD517" s="63"/>
    </row>
    <row r="518" spans="4:56" ht="13.2" x14ac:dyDescent="0.25">
      <c r="D518" s="63"/>
      <c r="H518" s="63"/>
      <c r="L518" s="63"/>
      <c r="P518" s="63"/>
      <c r="T518" s="63"/>
      <c r="X518" s="63"/>
      <c r="AB518" s="63"/>
      <c r="AF518" s="63"/>
      <c r="AJ518" s="63"/>
      <c r="AN518" s="63"/>
      <c r="AR518" s="63"/>
      <c r="AV518" s="63"/>
      <c r="AZ518" s="63"/>
      <c r="BD518" s="63"/>
    </row>
    <row r="519" spans="4:56" ht="13.2" x14ac:dyDescent="0.25">
      <c r="D519" s="63"/>
      <c r="H519" s="63"/>
      <c r="L519" s="63"/>
      <c r="P519" s="63"/>
      <c r="T519" s="63"/>
      <c r="X519" s="63"/>
      <c r="AB519" s="63"/>
      <c r="AF519" s="63"/>
      <c r="AJ519" s="63"/>
      <c r="AN519" s="63"/>
      <c r="AR519" s="63"/>
      <c r="AV519" s="63"/>
      <c r="AZ519" s="63"/>
      <c r="BD519" s="63"/>
    </row>
    <row r="520" spans="4:56" ht="13.2" x14ac:dyDescent="0.25">
      <c r="D520" s="63"/>
      <c r="H520" s="63"/>
      <c r="L520" s="63"/>
      <c r="P520" s="63"/>
      <c r="T520" s="63"/>
      <c r="X520" s="63"/>
      <c r="AB520" s="63"/>
      <c r="AF520" s="63"/>
      <c r="AJ520" s="63"/>
      <c r="AN520" s="63"/>
      <c r="AR520" s="63"/>
      <c r="AV520" s="63"/>
      <c r="AZ520" s="63"/>
      <c r="BD520" s="63"/>
    </row>
    <row r="521" spans="4:56" ht="13.2" x14ac:dyDescent="0.25">
      <c r="D521" s="63"/>
      <c r="H521" s="63"/>
      <c r="L521" s="63"/>
      <c r="P521" s="63"/>
      <c r="T521" s="63"/>
      <c r="X521" s="63"/>
      <c r="AB521" s="63"/>
      <c r="AF521" s="63"/>
      <c r="AJ521" s="63"/>
      <c r="AN521" s="63"/>
      <c r="AR521" s="63"/>
      <c r="AV521" s="63"/>
      <c r="AZ521" s="63"/>
      <c r="BD521" s="63"/>
    </row>
    <row r="522" spans="4:56" ht="13.2" x14ac:dyDescent="0.25">
      <c r="D522" s="63"/>
      <c r="H522" s="63"/>
      <c r="L522" s="63"/>
      <c r="P522" s="63"/>
      <c r="T522" s="63"/>
      <c r="X522" s="63"/>
      <c r="AB522" s="63"/>
      <c r="AF522" s="63"/>
      <c r="AJ522" s="63"/>
      <c r="AN522" s="63"/>
      <c r="AR522" s="63"/>
      <c r="AV522" s="63"/>
      <c r="AZ522" s="63"/>
      <c r="BD522" s="63"/>
    </row>
    <row r="523" spans="4:56" ht="13.2" x14ac:dyDescent="0.25">
      <c r="D523" s="63"/>
      <c r="H523" s="63"/>
      <c r="L523" s="63"/>
      <c r="P523" s="63"/>
      <c r="T523" s="63"/>
      <c r="X523" s="63"/>
      <c r="AB523" s="63"/>
      <c r="AF523" s="63"/>
      <c r="AJ523" s="63"/>
      <c r="AN523" s="63"/>
      <c r="AR523" s="63"/>
      <c r="AV523" s="63"/>
      <c r="AZ523" s="63"/>
      <c r="BD523" s="63"/>
    </row>
    <row r="524" spans="4:56" ht="13.2" x14ac:dyDescent="0.25">
      <c r="D524" s="63"/>
      <c r="H524" s="63"/>
      <c r="L524" s="63"/>
      <c r="P524" s="63"/>
      <c r="T524" s="63"/>
      <c r="X524" s="63"/>
      <c r="AB524" s="63"/>
      <c r="AF524" s="63"/>
      <c r="AJ524" s="63"/>
      <c r="AN524" s="63"/>
      <c r="AR524" s="63"/>
      <c r="AV524" s="63"/>
      <c r="AZ524" s="63"/>
      <c r="BD524" s="63"/>
    </row>
    <row r="525" spans="4:56" ht="13.2" x14ac:dyDescent="0.25">
      <c r="D525" s="63"/>
      <c r="H525" s="63"/>
      <c r="L525" s="63"/>
      <c r="P525" s="63"/>
      <c r="T525" s="63"/>
      <c r="X525" s="63"/>
      <c r="AB525" s="63"/>
      <c r="AF525" s="63"/>
      <c r="AJ525" s="63"/>
      <c r="AN525" s="63"/>
      <c r="AR525" s="63"/>
      <c r="AV525" s="63"/>
      <c r="AZ525" s="63"/>
      <c r="BD525" s="63"/>
    </row>
    <row r="526" spans="4:56" ht="13.2" x14ac:dyDescent="0.25">
      <c r="D526" s="63"/>
      <c r="H526" s="63"/>
      <c r="L526" s="63"/>
      <c r="P526" s="63"/>
      <c r="T526" s="63"/>
      <c r="X526" s="63"/>
      <c r="AB526" s="63"/>
      <c r="AF526" s="63"/>
      <c r="AJ526" s="63"/>
      <c r="AN526" s="63"/>
      <c r="AR526" s="63"/>
      <c r="AV526" s="63"/>
      <c r="AZ526" s="63"/>
      <c r="BD526" s="63"/>
    </row>
    <row r="527" spans="4:56" ht="13.2" x14ac:dyDescent="0.25">
      <c r="D527" s="63"/>
      <c r="H527" s="63"/>
      <c r="L527" s="63"/>
      <c r="P527" s="63"/>
      <c r="T527" s="63"/>
      <c r="X527" s="63"/>
      <c r="AB527" s="63"/>
      <c r="AF527" s="63"/>
      <c r="AJ527" s="63"/>
      <c r="AN527" s="63"/>
      <c r="AR527" s="63"/>
      <c r="AV527" s="63"/>
      <c r="AZ527" s="63"/>
      <c r="BD527" s="63"/>
    </row>
    <row r="528" spans="4:56" ht="13.2" x14ac:dyDescent="0.25">
      <c r="D528" s="63"/>
      <c r="H528" s="63"/>
      <c r="L528" s="63"/>
      <c r="P528" s="63"/>
      <c r="T528" s="63"/>
      <c r="X528" s="63"/>
      <c r="AB528" s="63"/>
      <c r="AF528" s="63"/>
      <c r="AJ528" s="63"/>
      <c r="AN528" s="63"/>
      <c r="AR528" s="63"/>
      <c r="AV528" s="63"/>
      <c r="AZ528" s="63"/>
      <c r="BD528" s="63"/>
    </row>
    <row r="529" spans="4:56" ht="13.2" x14ac:dyDescent="0.25">
      <c r="D529" s="63"/>
      <c r="H529" s="63"/>
      <c r="L529" s="63"/>
      <c r="P529" s="63"/>
      <c r="T529" s="63"/>
      <c r="X529" s="63"/>
      <c r="AB529" s="63"/>
      <c r="AF529" s="63"/>
      <c r="AJ529" s="63"/>
      <c r="AN529" s="63"/>
      <c r="AR529" s="63"/>
      <c r="AV529" s="63"/>
      <c r="AZ529" s="63"/>
      <c r="BD529" s="63"/>
    </row>
    <row r="530" spans="4:56" ht="13.2" x14ac:dyDescent="0.25">
      <c r="D530" s="63"/>
      <c r="H530" s="63"/>
      <c r="L530" s="63"/>
      <c r="P530" s="63"/>
      <c r="T530" s="63"/>
      <c r="X530" s="63"/>
      <c r="AB530" s="63"/>
      <c r="AF530" s="63"/>
      <c r="AJ530" s="63"/>
      <c r="AN530" s="63"/>
      <c r="AR530" s="63"/>
      <c r="AV530" s="63"/>
      <c r="AZ530" s="63"/>
      <c r="BD530" s="63"/>
    </row>
    <row r="531" spans="4:56" ht="13.2" x14ac:dyDescent="0.25">
      <c r="D531" s="63"/>
      <c r="H531" s="63"/>
      <c r="L531" s="63"/>
      <c r="P531" s="63"/>
      <c r="T531" s="63"/>
      <c r="X531" s="63"/>
      <c r="AB531" s="63"/>
      <c r="AF531" s="63"/>
      <c r="AJ531" s="63"/>
      <c r="AN531" s="63"/>
      <c r="AR531" s="63"/>
      <c r="AV531" s="63"/>
      <c r="AZ531" s="63"/>
      <c r="BD531" s="63"/>
    </row>
    <row r="532" spans="4:56" ht="13.2" x14ac:dyDescent="0.25">
      <c r="D532" s="63"/>
      <c r="H532" s="63"/>
      <c r="L532" s="63"/>
      <c r="P532" s="63"/>
      <c r="T532" s="63"/>
      <c r="X532" s="63"/>
      <c r="AB532" s="63"/>
      <c r="AF532" s="63"/>
      <c r="AJ532" s="63"/>
      <c r="AN532" s="63"/>
      <c r="AR532" s="63"/>
      <c r="AV532" s="63"/>
      <c r="AZ532" s="63"/>
      <c r="BD532" s="63"/>
    </row>
    <row r="533" spans="4:56" ht="13.2" x14ac:dyDescent="0.25">
      <c r="D533" s="63"/>
      <c r="H533" s="63"/>
      <c r="L533" s="63"/>
      <c r="P533" s="63"/>
      <c r="T533" s="63"/>
      <c r="X533" s="63"/>
      <c r="AB533" s="63"/>
      <c r="AF533" s="63"/>
      <c r="AJ533" s="63"/>
      <c r="AN533" s="63"/>
      <c r="AR533" s="63"/>
      <c r="AV533" s="63"/>
      <c r="AZ533" s="63"/>
      <c r="BD533" s="63"/>
    </row>
    <row r="534" spans="4:56" ht="13.2" x14ac:dyDescent="0.25">
      <c r="D534" s="63"/>
      <c r="H534" s="63"/>
      <c r="L534" s="63"/>
      <c r="P534" s="63"/>
      <c r="T534" s="63"/>
      <c r="X534" s="63"/>
      <c r="AB534" s="63"/>
      <c r="AF534" s="63"/>
      <c r="AJ534" s="63"/>
      <c r="AN534" s="63"/>
      <c r="AR534" s="63"/>
      <c r="AV534" s="63"/>
      <c r="AZ534" s="63"/>
      <c r="BD534" s="63"/>
    </row>
    <row r="535" spans="4:56" ht="13.2" x14ac:dyDescent="0.25">
      <c r="D535" s="63"/>
      <c r="H535" s="63"/>
      <c r="L535" s="63"/>
      <c r="P535" s="63"/>
      <c r="T535" s="63"/>
      <c r="X535" s="63"/>
      <c r="AB535" s="63"/>
      <c r="AF535" s="63"/>
      <c r="AJ535" s="63"/>
      <c r="AN535" s="63"/>
      <c r="AR535" s="63"/>
      <c r="AV535" s="63"/>
      <c r="AZ535" s="63"/>
      <c r="BD535" s="63"/>
    </row>
    <row r="536" spans="4:56" ht="13.2" x14ac:dyDescent="0.25">
      <c r="D536" s="63"/>
      <c r="H536" s="63"/>
      <c r="L536" s="63"/>
      <c r="P536" s="63"/>
      <c r="T536" s="63"/>
      <c r="X536" s="63"/>
      <c r="AB536" s="63"/>
      <c r="AF536" s="63"/>
      <c r="AJ536" s="63"/>
      <c r="AN536" s="63"/>
      <c r="AR536" s="63"/>
      <c r="AV536" s="63"/>
      <c r="AZ536" s="63"/>
      <c r="BD536" s="63"/>
    </row>
    <row r="537" spans="4:56" ht="13.2" x14ac:dyDescent="0.25">
      <c r="D537" s="63"/>
      <c r="H537" s="63"/>
      <c r="L537" s="63"/>
      <c r="P537" s="63"/>
      <c r="T537" s="63"/>
      <c r="X537" s="63"/>
      <c r="AB537" s="63"/>
      <c r="AF537" s="63"/>
      <c r="AJ537" s="63"/>
      <c r="AN537" s="63"/>
      <c r="AR537" s="63"/>
      <c r="AV537" s="63"/>
      <c r="AZ537" s="63"/>
      <c r="BD537" s="63"/>
    </row>
    <row r="538" spans="4:56" ht="13.2" x14ac:dyDescent="0.25">
      <c r="D538" s="63"/>
      <c r="H538" s="63"/>
      <c r="L538" s="63"/>
      <c r="P538" s="63"/>
      <c r="T538" s="63"/>
      <c r="X538" s="63"/>
      <c r="AB538" s="63"/>
      <c r="AF538" s="63"/>
      <c r="AJ538" s="63"/>
      <c r="AN538" s="63"/>
      <c r="AR538" s="63"/>
      <c r="AV538" s="63"/>
      <c r="AZ538" s="63"/>
      <c r="BD538" s="63"/>
    </row>
    <row r="539" spans="4:56" ht="13.2" x14ac:dyDescent="0.25">
      <c r="D539" s="63"/>
      <c r="H539" s="63"/>
      <c r="L539" s="63"/>
      <c r="P539" s="63"/>
      <c r="T539" s="63"/>
      <c r="X539" s="63"/>
      <c r="AB539" s="63"/>
      <c r="AF539" s="63"/>
      <c r="AJ539" s="63"/>
      <c r="AN539" s="63"/>
      <c r="AR539" s="63"/>
      <c r="AV539" s="63"/>
      <c r="AZ539" s="63"/>
      <c r="BD539" s="63"/>
    </row>
    <row r="540" spans="4:56" ht="13.2" x14ac:dyDescent="0.25">
      <c r="D540" s="63"/>
      <c r="H540" s="63"/>
      <c r="L540" s="63"/>
      <c r="P540" s="63"/>
      <c r="T540" s="63"/>
      <c r="X540" s="63"/>
      <c r="AB540" s="63"/>
      <c r="AF540" s="63"/>
      <c r="AJ540" s="63"/>
      <c r="AN540" s="63"/>
      <c r="AR540" s="63"/>
      <c r="AV540" s="63"/>
      <c r="AZ540" s="63"/>
      <c r="BD540" s="63"/>
    </row>
    <row r="541" spans="4:56" ht="13.2" x14ac:dyDescent="0.25">
      <c r="D541" s="63"/>
      <c r="H541" s="63"/>
      <c r="L541" s="63"/>
      <c r="P541" s="63"/>
      <c r="T541" s="63"/>
      <c r="X541" s="63"/>
      <c r="AB541" s="63"/>
      <c r="AF541" s="63"/>
      <c r="AJ541" s="63"/>
      <c r="AN541" s="63"/>
      <c r="AR541" s="63"/>
      <c r="AV541" s="63"/>
      <c r="AZ541" s="63"/>
      <c r="BD541" s="63"/>
    </row>
    <row r="542" spans="4:56" ht="13.2" x14ac:dyDescent="0.25">
      <c r="D542" s="63"/>
      <c r="H542" s="63"/>
      <c r="L542" s="63"/>
      <c r="P542" s="63"/>
      <c r="T542" s="63"/>
      <c r="X542" s="63"/>
      <c r="AB542" s="63"/>
      <c r="AF542" s="63"/>
      <c r="AJ542" s="63"/>
      <c r="AN542" s="63"/>
      <c r="AR542" s="63"/>
      <c r="AV542" s="63"/>
      <c r="AZ542" s="63"/>
      <c r="BD542" s="63"/>
    </row>
    <row r="543" spans="4:56" ht="13.2" x14ac:dyDescent="0.25">
      <c r="D543" s="63"/>
      <c r="H543" s="63"/>
      <c r="L543" s="63"/>
      <c r="P543" s="63"/>
      <c r="T543" s="63"/>
      <c r="X543" s="63"/>
      <c r="AB543" s="63"/>
      <c r="AF543" s="63"/>
      <c r="AJ543" s="63"/>
      <c r="AN543" s="63"/>
      <c r="AR543" s="63"/>
      <c r="AV543" s="63"/>
      <c r="AZ543" s="63"/>
      <c r="BD543" s="63"/>
    </row>
    <row r="544" spans="4:56" ht="13.2" x14ac:dyDescent="0.25">
      <c r="D544" s="63"/>
      <c r="H544" s="63"/>
      <c r="L544" s="63"/>
      <c r="P544" s="63"/>
      <c r="T544" s="63"/>
      <c r="X544" s="63"/>
      <c r="AB544" s="63"/>
      <c r="AF544" s="63"/>
      <c r="AJ544" s="63"/>
      <c r="AN544" s="63"/>
      <c r="AR544" s="63"/>
      <c r="AV544" s="63"/>
      <c r="AZ544" s="63"/>
      <c r="BD544" s="63"/>
    </row>
    <row r="545" spans="4:56" ht="13.2" x14ac:dyDescent="0.25">
      <c r="D545" s="63"/>
      <c r="H545" s="63"/>
      <c r="L545" s="63"/>
      <c r="P545" s="63"/>
      <c r="T545" s="63"/>
      <c r="X545" s="63"/>
      <c r="AB545" s="63"/>
      <c r="AF545" s="63"/>
      <c r="AJ545" s="63"/>
      <c r="AN545" s="63"/>
      <c r="AR545" s="63"/>
      <c r="AV545" s="63"/>
      <c r="AZ545" s="63"/>
      <c r="BD545" s="63"/>
    </row>
    <row r="546" spans="4:56" ht="13.2" x14ac:dyDescent="0.25">
      <c r="D546" s="63"/>
      <c r="H546" s="63"/>
      <c r="L546" s="63"/>
      <c r="P546" s="63"/>
      <c r="T546" s="63"/>
      <c r="X546" s="63"/>
      <c r="AB546" s="63"/>
      <c r="AF546" s="63"/>
      <c r="AJ546" s="63"/>
      <c r="AN546" s="63"/>
      <c r="AR546" s="63"/>
      <c r="AV546" s="63"/>
      <c r="AZ546" s="63"/>
      <c r="BD546" s="63"/>
    </row>
    <row r="547" spans="4:56" ht="13.2" x14ac:dyDescent="0.25">
      <c r="D547" s="63"/>
      <c r="H547" s="63"/>
      <c r="L547" s="63"/>
      <c r="P547" s="63"/>
      <c r="T547" s="63"/>
      <c r="X547" s="63"/>
      <c r="AB547" s="63"/>
      <c r="AF547" s="63"/>
      <c r="AJ547" s="63"/>
      <c r="AN547" s="63"/>
      <c r="AR547" s="63"/>
      <c r="AV547" s="63"/>
      <c r="AZ547" s="63"/>
      <c r="BD547" s="63"/>
    </row>
    <row r="548" spans="4:56" ht="13.2" x14ac:dyDescent="0.25">
      <c r="D548" s="63"/>
      <c r="H548" s="63"/>
      <c r="L548" s="63"/>
      <c r="P548" s="63"/>
      <c r="T548" s="63"/>
      <c r="X548" s="63"/>
      <c r="AB548" s="63"/>
      <c r="AF548" s="63"/>
      <c r="AJ548" s="63"/>
      <c r="AN548" s="63"/>
      <c r="AR548" s="63"/>
      <c r="AV548" s="63"/>
      <c r="AZ548" s="63"/>
      <c r="BD548" s="63"/>
    </row>
    <row r="549" spans="4:56" ht="13.2" x14ac:dyDescent="0.25">
      <c r="D549" s="63"/>
      <c r="H549" s="63"/>
      <c r="L549" s="63"/>
      <c r="P549" s="63"/>
      <c r="T549" s="63"/>
      <c r="X549" s="63"/>
      <c r="AB549" s="63"/>
      <c r="AF549" s="63"/>
      <c r="AJ549" s="63"/>
      <c r="AN549" s="63"/>
      <c r="AR549" s="63"/>
      <c r="AV549" s="63"/>
      <c r="AZ549" s="63"/>
      <c r="BD549" s="63"/>
    </row>
    <row r="550" spans="4:56" ht="13.2" x14ac:dyDescent="0.25">
      <c r="D550" s="63"/>
      <c r="H550" s="63"/>
      <c r="L550" s="63"/>
      <c r="P550" s="63"/>
      <c r="T550" s="63"/>
      <c r="X550" s="63"/>
      <c r="AB550" s="63"/>
      <c r="AF550" s="63"/>
      <c r="AJ550" s="63"/>
      <c r="AN550" s="63"/>
      <c r="AR550" s="63"/>
      <c r="AV550" s="63"/>
      <c r="AZ550" s="63"/>
      <c r="BD550" s="63"/>
    </row>
    <row r="551" spans="4:56" ht="13.2" x14ac:dyDescent="0.25">
      <c r="D551" s="63"/>
      <c r="H551" s="63"/>
      <c r="L551" s="63"/>
      <c r="P551" s="63"/>
      <c r="T551" s="63"/>
      <c r="X551" s="63"/>
      <c r="AB551" s="63"/>
      <c r="AF551" s="63"/>
      <c r="AJ551" s="63"/>
      <c r="AN551" s="63"/>
      <c r="AR551" s="63"/>
      <c r="AV551" s="63"/>
      <c r="AZ551" s="63"/>
      <c r="BD551" s="63"/>
    </row>
    <row r="552" spans="4:56" ht="13.2" x14ac:dyDescent="0.25">
      <c r="D552" s="63"/>
      <c r="H552" s="63"/>
      <c r="L552" s="63"/>
      <c r="P552" s="63"/>
      <c r="T552" s="63"/>
      <c r="X552" s="63"/>
      <c r="AB552" s="63"/>
      <c r="AF552" s="63"/>
      <c r="AJ552" s="63"/>
      <c r="AN552" s="63"/>
      <c r="AR552" s="63"/>
      <c r="AV552" s="63"/>
      <c r="AZ552" s="63"/>
      <c r="BD552" s="63"/>
    </row>
    <row r="553" spans="4:56" ht="13.2" x14ac:dyDescent="0.25">
      <c r="D553" s="63"/>
      <c r="H553" s="63"/>
      <c r="L553" s="63"/>
      <c r="P553" s="63"/>
      <c r="T553" s="63"/>
      <c r="X553" s="63"/>
      <c r="AB553" s="63"/>
      <c r="AF553" s="63"/>
      <c r="AJ553" s="63"/>
      <c r="AN553" s="63"/>
      <c r="AR553" s="63"/>
      <c r="AV553" s="63"/>
      <c r="AZ553" s="63"/>
      <c r="BD553" s="63"/>
    </row>
    <row r="554" spans="4:56" ht="13.2" x14ac:dyDescent="0.25">
      <c r="D554" s="63"/>
      <c r="H554" s="63"/>
      <c r="L554" s="63"/>
      <c r="P554" s="63"/>
      <c r="T554" s="63"/>
      <c r="X554" s="63"/>
      <c r="AB554" s="63"/>
      <c r="AF554" s="63"/>
      <c r="AJ554" s="63"/>
      <c r="AN554" s="63"/>
      <c r="AR554" s="63"/>
      <c r="AV554" s="63"/>
      <c r="AZ554" s="63"/>
      <c r="BD554" s="63"/>
    </row>
    <row r="555" spans="4:56" ht="13.2" x14ac:dyDescent="0.25">
      <c r="D555" s="63"/>
      <c r="H555" s="63"/>
      <c r="L555" s="63"/>
      <c r="P555" s="63"/>
      <c r="T555" s="63"/>
      <c r="X555" s="63"/>
      <c r="AB555" s="63"/>
      <c r="AF555" s="63"/>
      <c r="AJ555" s="63"/>
      <c r="AN555" s="63"/>
      <c r="AR555" s="63"/>
      <c r="AV555" s="63"/>
      <c r="AZ555" s="63"/>
      <c r="BD555" s="63"/>
    </row>
    <row r="556" spans="4:56" ht="13.2" x14ac:dyDescent="0.25">
      <c r="D556" s="63"/>
      <c r="H556" s="63"/>
      <c r="L556" s="63"/>
      <c r="P556" s="63"/>
      <c r="T556" s="63"/>
      <c r="X556" s="63"/>
      <c r="AB556" s="63"/>
      <c r="AF556" s="63"/>
      <c r="AJ556" s="63"/>
      <c r="AN556" s="63"/>
      <c r="AR556" s="63"/>
      <c r="AV556" s="63"/>
      <c r="AZ556" s="63"/>
      <c r="BD556" s="63"/>
    </row>
    <row r="557" spans="4:56" ht="13.2" x14ac:dyDescent="0.25">
      <c r="D557" s="63"/>
      <c r="H557" s="63"/>
      <c r="L557" s="63"/>
      <c r="P557" s="63"/>
      <c r="T557" s="63"/>
      <c r="X557" s="63"/>
      <c r="AB557" s="63"/>
      <c r="AF557" s="63"/>
      <c r="AJ557" s="63"/>
      <c r="AN557" s="63"/>
      <c r="AR557" s="63"/>
      <c r="AV557" s="63"/>
      <c r="AZ557" s="63"/>
      <c r="BD557" s="63"/>
    </row>
    <row r="558" spans="4:56" ht="13.2" x14ac:dyDescent="0.25">
      <c r="D558" s="63"/>
      <c r="H558" s="63"/>
      <c r="L558" s="63"/>
      <c r="P558" s="63"/>
      <c r="T558" s="63"/>
      <c r="X558" s="63"/>
      <c r="AB558" s="63"/>
      <c r="AF558" s="63"/>
      <c r="AJ558" s="63"/>
      <c r="AN558" s="63"/>
      <c r="AR558" s="63"/>
      <c r="AV558" s="63"/>
      <c r="AZ558" s="63"/>
      <c r="BD558" s="63"/>
    </row>
    <row r="559" spans="4:56" ht="13.2" x14ac:dyDescent="0.25">
      <c r="D559" s="63"/>
      <c r="H559" s="63"/>
      <c r="L559" s="63"/>
      <c r="P559" s="63"/>
      <c r="T559" s="63"/>
      <c r="X559" s="63"/>
      <c r="AB559" s="63"/>
      <c r="AF559" s="63"/>
      <c r="AJ559" s="63"/>
      <c r="AN559" s="63"/>
      <c r="AR559" s="63"/>
      <c r="AV559" s="63"/>
      <c r="AZ559" s="63"/>
      <c r="BD559" s="63"/>
    </row>
    <row r="560" spans="4:56" ht="13.2" x14ac:dyDescent="0.25">
      <c r="D560" s="63"/>
      <c r="H560" s="63"/>
      <c r="L560" s="63"/>
      <c r="P560" s="63"/>
      <c r="T560" s="63"/>
      <c r="X560" s="63"/>
      <c r="AB560" s="63"/>
      <c r="AF560" s="63"/>
      <c r="AJ560" s="63"/>
      <c r="AN560" s="63"/>
      <c r="AR560" s="63"/>
      <c r="AV560" s="63"/>
      <c r="AZ560" s="63"/>
      <c r="BD560" s="63"/>
    </row>
    <row r="561" spans="4:56" ht="13.2" x14ac:dyDescent="0.25">
      <c r="D561" s="63"/>
      <c r="H561" s="63"/>
      <c r="L561" s="63"/>
      <c r="P561" s="63"/>
      <c r="T561" s="63"/>
      <c r="X561" s="63"/>
      <c r="AB561" s="63"/>
      <c r="AF561" s="63"/>
      <c r="AJ561" s="63"/>
      <c r="AN561" s="63"/>
      <c r="AR561" s="63"/>
      <c r="AV561" s="63"/>
      <c r="AZ561" s="63"/>
      <c r="BD561" s="63"/>
    </row>
    <row r="562" spans="4:56" ht="13.2" x14ac:dyDescent="0.25">
      <c r="D562" s="63"/>
      <c r="H562" s="63"/>
      <c r="L562" s="63"/>
      <c r="P562" s="63"/>
      <c r="T562" s="63"/>
      <c r="X562" s="63"/>
      <c r="AB562" s="63"/>
      <c r="AF562" s="63"/>
      <c r="AJ562" s="63"/>
      <c r="AN562" s="63"/>
      <c r="AR562" s="63"/>
      <c r="AV562" s="63"/>
      <c r="AZ562" s="63"/>
      <c r="BD562" s="63"/>
    </row>
    <row r="563" spans="4:56" ht="13.2" x14ac:dyDescent="0.25">
      <c r="D563" s="63"/>
      <c r="H563" s="63"/>
      <c r="L563" s="63"/>
      <c r="P563" s="63"/>
      <c r="T563" s="63"/>
      <c r="X563" s="63"/>
      <c r="AB563" s="63"/>
      <c r="AF563" s="63"/>
      <c r="AJ563" s="63"/>
      <c r="AN563" s="63"/>
      <c r="AR563" s="63"/>
      <c r="AV563" s="63"/>
      <c r="AZ563" s="63"/>
      <c r="BD563" s="63"/>
    </row>
    <row r="564" spans="4:56" ht="13.2" x14ac:dyDescent="0.25">
      <c r="D564" s="63"/>
      <c r="H564" s="63"/>
      <c r="L564" s="63"/>
      <c r="P564" s="63"/>
      <c r="T564" s="63"/>
      <c r="X564" s="63"/>
      <c r="AB564" s="63"/>
      <c r="AF564" s="63"/>
      <c r="AJ564" s="63"/>
      <c r="AN564" s="63"/>
      <c r="AR564" s="63"/>
      <c r="AV564" s="63"/>
      <c r="AZ564" s="63"/>
      <c r="BD564" s="63"/>
    </row>
    <row r="565" spans="4:56" ht="13.2" x14ac:dyDescent="0.25">
      <c r="D565" s="63"/>
      <c r="H565" s="63"/>
      <c r="L565" s="63"/>
      <c r="P565" s="63"/>
      <c r="T565" s="63"/>
      <c r="X565" s="63"/>
      <c r="AB565" s="63"/>
      <c r="AF565" s="63"/>
      <c r="AJ565" s="63"/>
      <c r="AN565" s="63"/>
      <c r="AR565" s="63"/>
      <c r="AV565" s="63"/>
      <c r="AZ565" s="63"/>
      <c r="BD565" s="63"/>
    </row>
    <row r="566" spans="4:56" ht="13.2" x14ac:dyDescent="0.25">
      <c r="D566" s="63"/>
      <c r="H566" s="63"/>
      <c r="L566" s="63"/>
      <c r="P566" s="63"/>
      <c r="T566" s="63"/>
      <c r="X566" s="63"/>
      <c r="AB566" s="63"/>
      <c r="AF566" s="63"/>
      <c r="AJ566" s="63"/>
      <c r="AN566" s="63"/>
      <c r="AR566" s="63"/>
      <c r="AV566" s="63"/>
      <c r="AZ566" s="63"/>
      <c r="BD566" s="63"/>
    </row>
    <row r="567" spans="4:56" ht="13.2" x14ac:dyDescent="0.25">
      <c r="D567" s="63"/>
      <c r="H567" s="63"/>
      <c r="L567" s="63"/>
      <c r="P567" s="63"/>
      <c r="T567" s="63"/>
      <c r="X567" s="63"/>
      <c r="AB567" s="63"/>
      <c r="AF567" s="63"/>
      <c r="AJ567" s="63"/>
      <c r="AN567" s="63"/>
      <c r="AR567" s="63"/>
      <c r="AV567" s="63"/>
      <c r="AZ567" s="63"/>
      <c r="BD567" s="63"/>
    </row>
    <row r="568" spans="4:56" ht="13.2" x14ac:dyDescent="0.25">
      <c r="D568" s="63"/>
      <c r="H568" s="63"/>
      <c r="L568" s="63"/>
      <c r="P568" s="63"/>
      <c r="T568" s="63"/>
      <c r="X568" s="63"/>
      <c r="AB568" s="63"/>
      <c r="AF568" s="63"/>
      <c r="AJ568" s="63"/>
      <c r="AN568" s="63"/>
      <c r="AR568" s="63"/>
      <c r="AV568" s="63"/>
      <c r="AZ568" s="63"/>
      <c r="BD568" s="63"/>
    </row>
    <row r="569" spans="4:56" ht="13.2" x14ac:dyDescent="0.25">
      <c r="D569" s="63"/>
      <c r="H569" s="63"/>
      <c r="L569" s="63"/>
      <c r="P569" s="63"/>
      <c r="T569" s="63"/>
      <c r="X569" s="63"/>
      <c r="AB569" s="63"/>
      <c r="AF569" s="63"/>
      <c r="AJ569" s="63"/>
      <c r="AN569" s="63"/>
      <c r="AR569" s="63"/>
      <c r="AV569" s="63"/>
      <c r="AZ569" s="63"/>
      <c r="BD569" s="63"/>
    </row>
    <row r="570" spans="4:56" ht="13.2" x14ac:dyDescent="0.25">
      <c r="D570" s="63"/>
      <c r="H570" s="63"/>
      <c r="L570" s="63"/>
      <c r="P570" s="63"/>
      <c r="T570" s="63"/>
      <c r="X570" s="63"/>
      <c r="AB570" s="63"/>
      <c r="AF570" s="63"/>
      <c r="AJ570" s="63"/>
      <c r="AN570" s="63"/>
      <c r="AR570" s="63"/>
      <c r="AV570" s="63"/>
      <c r="AZ570" s="63"/>
      <c r="BD570" s="63"/>
    </row>
    <row r="571" spans="4:56" ht="13.2" x14ac:dyDescent="0.25">
      <c r="D571" s="63"/>
      <c r="H571" s="63"/>
      <c r="L571" s="63"/>
      <c r="P571" s="63"/>
      <c r="T571" s="63"/>
      <c r="X571" s="63"/>
      <c r="AB571" s="63"/>
      <c r="AF571" s="63"/>
      <c r="AJ571" s="63"/>
      <c r="AN571" s="63"/>
      <c r="AR571" s="63"/>
      <c r="AV571" s="63"/>
      <c r="AZ571" s="63"/>
      <c r="BD571" s="63"/>
    </row>
    <row r="572" spans="4:56" ht="13.2" x14ac:dyDescent="0.25">
      <c r="D572" s="63"/>
      <c r="H572" s="63"/>
      <c r="L572" s="63"/>
      <c r="P572" s="63"/>
      <c r="T572" s="63"/>
      <c r="X572" s="63"/>
      <c r="AB572" s="63"/>
      <c r="AF572" s="63"/>
      <c r="AJ572" s="63"/>
      <c r="AN572" s="63"/>
      <c r="AR572" s="63"/>
      <c r="AV572" s="63"/>
      <c r="AZ572" s="63"/>
      <c r="BD572" s="63"/>
    </row>
    <row r="573" spans="4:56" ht="13.2" x14ac:dyDescent="0.25">
      <c r="D573" s="63"/>
      <c r="H573" s="63"/>
      <c r="L573" s="63"/>
      <c r="P573" s="63"/>
      <c r="T573" s="63"/>
      <c r="X573" s="63"/>
      <c r="AB573" s="63"/>
      <c r="AF573" s="63"/>
      <c r="AJ573" s="63"/>
      <c r="AN573" s="63"/>
      <c r="AR573" s="63"/>
      <c r="AV573" s="63"/>
      <c r="AZ573" s="63"/>
      <c r="BD573" s="63"/>
    </row>
    <row r="574" spans="4:56" ht="13.2" x14ac:dyDescent="0.25">
      <c r="D574" s="63"/>
      <c r="H574" s="63"/>
      <c r="L574" s="63"/>
      <c r="P574" s="63"/>
      <c r="T574" s="63"/>
      <c r="X574" s="63"/>
      <c r="AB574" s="63"/>
      <c r="AF574" s="63"/>
      <c r="AJ574" s="63"/>
      <c r="AN574" s="63"/>
      <c r="AR574" s="63"/>
      <c r="AV574" s="63"/>
      <c r="AZ574" s="63"/>
      <c r="BD574" s="63"/>
    </row>
    <row r="575" spans="4:56" ht="13.2" x14ac:dyDescent="0.25">
      <c r="D575" s="63"/>
      <c r="H575" s="63"/>
      <c r="L575" s="63"/>
      <c r="P575" s="63"/>
      <c r="T575" s="63"/>
      <c r="X575" s="63"/>
      <c r="AB575" s="63"/>
      <c r="AF575" s="63"/>
      <c r="AJ575" s="63"/>
      <c r="AN575" s="63"/>
      <c r="AR575" s="63"/>
      <c r="AV575" s="63"/>
      <c r="AZ575" s="63"/>
      <c r="BD575" s="63"/>
    </row>
    <row r="576" spans="4:56" ht="13.2" x14ac:dyDescent="0.25">
      <c r="D576" s="63"/>
      <c r="H576" s="63"/>
      <c r="L576" s="63"/>
      <c r="P576" s="63"/>
      <c r="T576" s="63"/>
      <c r="X576" s="63"/>
      <c r="AB576" s="63"/>
      <c r="AF576" s="63"/>
      <c r="AJ576" s="63"/>
      <c r="AN576" s="63"/>
      <c r="AR576" s="63"/>
      <c r="AV576" s="63"/>
      <c r="AZ576" s="63"/>
      <c r="BD576" s="63"/>
    </row>
    <row r="577" spans="4:56" ht="13.2" x14ac:dyDescent="0.25">
      <c r="D577" s="63"/>
      <c r="H577" s="63"/>
      <c r="L577" s="63"/>
      <c r="P577" s="63"/>
      <c r="T577" s="63"/>
      <c r="X577" s="63"/>
      <c r="AB577" s="63"/>
      <c r="AF577" s="63"/>
      <c r="AJ577" s="63"/>
      <c r="AN577" s="63"/>
      <c r="AR577" s="63"/>
      <c r="AV577" s="63"/>
      <c r="AZ577" s="63"/>
      <c r="BD577" s="63"/>
    </row>
    <row r="578" spans="4:56" ht="13.2" x14ac:dyDescent="0.25">
      <c r="D578" s="63"/>
      <c r="H578" s="63"/>
      <c r="L578" s="63"/>
      <c r="P578" s="63"/>
      <c r="T578" s="63"/>
      <c r="X578" s="63"/>
      <c r="AB578" s="63"/>
      <c r="AF578" s="63"/>
      <c r="AJ578" s="63"/>
      <c r="AN578" s="63"/>
      <c r="AR578" s="63"/>
      <c r="AV578" s="63"/>
      <c r="AZ578" s="63"/>
      <c r="BD578" s="63"/>
    </row>
    <row r="579" spans="4:56" ht="13.2" x14ac:dyDescent="0.25">
      <c r="D579" s="63"/>
      <c r="H579" s="63"/>
      <c r="L579" s="63"/>
      <c r="P579" s="63"/>
      <c r="T579" s="63"/>
      <c r="X579" s="63"/>
      <c r="AB579" s="63"/>
      <c r="AF579" s="63"/>
      <c r="AJ579" s="63"/>
      <c r="AN579" s="63"/>
      <c r="AR579" s="63"/>
      <c r="AV579" s="63"/>
      <c r="AZ579" s="63"/>
      <c r="BD579" s="63"/>
    </row>
    <row r="580" spans="4:56" ht="13.2" x14ac:dyDescent="0.25">
      <c r="D580" s="63"/>
      <c r="H580" s="63"/>
      <c r="L580" s="63"/>
      <c r="P580" s="63"/>
      <c r="T580" s="63"/>
      <c r="X580" s="63"/>
      <c r="AB580" s="63"/>
      <c r="AF580" s="63"/>
      <c r="AJ580" s="63"/>
      <c r="AN580" s="63"/>
      <c r="AR580" s="63"/>
      <c r="AV580" s="63"/>
      <c r="AZ580" s="63"/>
      <c r="BD580" s="63"/>
    </row>
    <row r="581" spans="4:56" ht="13.2" x14ac:dyDescent="0.25">
      <c r="D581" s="63"/>
      <c r="H581" s="63"/>
      <c r="L581" s="63"/>
      <c r="P581" s="63"/>
      <c r="T581" s="63"/>
      <c r="X581" s="63"/>
      <c r="AB581" s="63"/>
      <c r="AF581" s="63"/>
      <c r="AJ581" s="63"/>
      <c r="AN581" s="63"/>
      <c r="AR581" s="63"/>
      <c r="AV581" s="63"/>
      <c r="AZ581" s="63"/>
      <c r="BD581" s="63"/>
    </row>
    <row r="582" spans="4:56" ht="13.2" x14ac:dyDescent="0.25">
      <c r="D582" s="63"/>
      <c r="H582" s="63"/>
      <c r="L582" s="63"/>
      <c r="P582" s="63"/>
      <c r="T582" s="63"/>
      <c r="X582" s="63"/>
      <c r="AB582" s="63"/>
      <c r="AF582" s="63"/>
      <c r="AJ582" s="63"/>
      <c r="AN582" s="63"/>
      <c r="AR582" s="63"/>
      <c r="AV582" s="63"/>
      <c r="AZ582" s="63"/>
      <c r="BD582" s="63"/>
    </row>
    <row r="583" spans="4:56" ht="13.2" x14ac:dyDescent="0.25">
      <c r="D583" s="63"/>
      <c r="H583" s="63"/>
      <c r="L583" s="63"/>
      <c r="P583" s="63"/>
      <c r="T583" s="63"/>
      <c r="X583" s="63"/>
      <c r="AB583" s="63"/>
      <c r="AF583" s="63"/>
      <c r="AJ583" s="63"/>
      <c r="AN583" s="63"/>
      <c r="AR583" s="63"/>
      <c r="AV583" s="63"/>
      <c r="AZ583" s="63"/>
      <c r="BD583" s="63"/>
    </row>
    <row r="584" spans="4:56" ht="13.2" x14ac:dyDescent="0.25">
      <c r="D584" s="63"/>
      <c r="H584" s="63"/>
      <c r="L584" s="63"/>
      <c r="P584" s="63"/>
      <c r="T584" s="63"/>
      <c r="X584" s="63"/>
      <c r="AB584" s="63"/>
      <c r="AF584" s="63"/>
      <c r="AJ584" s="63"/>
      <c r="AN584" s="63"/>
      <c r="AR584" s="63"/>
      <c r="AV584" s="63"/>
      <c r="AZ584" s="63"/>
      <c r="BD584" s="63"/>
    </row>
    <row r="585" spans="4:56" ht="13.2" x14ac:dyDescent="0.25">
      <c r="D585" s="63"/>
      <c r="H585" s="63"/>
      <c r="L585" s="63"/>
      <c r="P585" s="63"/>
      <c r="T585" s="63"/>
      <c r="X585" s="63"/>
      <c r="AB585" s="63"/>
      <c r="AF585" s="63"/>
      <c r="AJ585" s="63"/>
      <c r="AN585" s="63"/>
      <c r="AR585" s="63"/>
      <c r="AV585" s="63"/>
      <c r="AZ585" s="63"/>
      <c r="BD585" s="63"/>
    </row>
    <row r="586" spans="4:56" ht="13.2" x14ac:dyDescent="0.25">
      <c r="D586" s="63"/>
      <c r="H586" s="63"/>
      <c r="L586" s="63"/>
      <c r="P586" s="63"/>
      <c r="T586" s="63"/>
      <c r="X586" s="63"/>
      <c r="AB586" s="63"/>
      <c r="AF586" s="63"/>
      <c r="AJ586" s="63"/>
      <c r="AN586" s="63"/>
      <c r="AR586" s="63"/>
      <c r="AV586" s="63"/>
      <c r="AZ586" s="63"/>
      <c r="BD586" s="63"/>
    </row>
    <row r="587" spans="4:56" ht="13.2" x14ac:dyDescent="0.25">
      <c r="D587" s="63"/>
      <c r="H587" s="63"/>
      <c r="L587" s="63"/>
      <c r="P587" s="63"/>
      <c r="T587" s="63"/>
      <c r="X587" s="63"/>
      <c r="AB587" s="63"/>
      <c r="AF587" s="63"/>
      <c r="AJ587" s="63"/>
      <c r="AN587" s="63"/>
      <c r="AR587" s="63"/>
      <c r="AV587" s="63"/>
      <c r="AZ587" s="63"/>
      <c r="BD587" s="63"/>
    </row>
    <row r="588" spans="4:56" ht="13.2" x14ac:dyDescent="0.25">
      <c r="D588" s="63"/>
      <c r="H588" s="63"/>
      <c r="L588" s="63"/>
      <c r="P588" s="63"/>
      <c r="T588" s="63"/>
      <c r="X588" s="63"/>
      <c r="AB588" s="63"/>
      <c r="AF588" s="63"/>
      <c r="AJ588" s="63"/>
      <c r="AN588" s="63"/>
      <c r="AR588" s="63"/>
      <c r="AV588" s="63"/>
      <c r="AZ588" s="63"/>
      <c r="BD588" s="63"/>
    </row>
    <row r="589" spans="4:56" ht="13.2" x14ac:dyDescent="0.25">
      <c r="D589" s="63"/>
      <c r="H589" s="63"/>
      <c r="L589" s="63"/>
      <c r="P589" s="63"/>
      <c r="T589" s="63"/>
      <c r="X589" s="63"/>
      <c r="AB589" s="63"/>
      <c r="AF589" s="63"/>
      <c r="AJ589" s="63"/>
      <c r="AN589" s="63"/>
      <c r="AR589" s="63"/>
      <c r="AV589" s="63"/>
      <c r="AZ589" s="63"/>
      <c r="BD589" s="63"/>
    </row>
    <row r="590" spans="4:56" ht="13.2" x14ac:dyDescent="0.25">
      <c r="D590" s="63"/>
      <c r="H590" s="63"/>
      <c r="L590" s="63"/>
      <c r="P590" s="63"/>
      <c r="T590" s="63"/>
      <c r="X590" s="63"/>
      <c r="AB590" s="63"/>
      <c r="AF590" s="63"/>
      <c r="AJ590" s="63"/>
      <c r="AN590" s="63"/>
      <c r="AR590" s="63"/>
      <c r="AV590" s="63"/>
      <c r="AZ590" s="63"/>
      <c r="BD590" s="63"/>
    </row>
    <row r="591" spans="4:56" ht="13.2" x14ac:dyDescent="0.25">
      <c r="D591" s="63"/>
      <c r="H591" s="63"/>
      <c r="L591" s="63"/>
      <c r="P591" s="63"/>
      <c r="T591" s="63"/>
      <c r="X591" s="63"/>
      <c r="AB591" s="63"/>
      <c r="AF591" s="63"/>
      <c r="AJ591" s="63"/>
      <c r="AN591" s="63"/>
      <c r="AR591" s="63"/>
      <c r="AV591" s="63"/>
      <c r="AZ591" s="63"/>
      <c r="BD591" s="63"/>
    </row>
    <row r="592" spans="4:56" ht="13.2" x14ac:dyDescent="0.25">
      <c r="D592" s="63"/>
      <c r="H592" s="63"/>
      <c r="L592" s="63"/>
      <c r="P592" s="63"/>
      <c r="T592" s="63"/>
      <c r="X592" s="63"/>
      <c r="AB592" s="63"/>
      <c r="AF592" s="63"/>
      <c r="AJ592" s="63"/>
      <c r="AN592" s="63"/>
      <c r="AR592" s="63"/>
      <c r="AV592" s="63"/>
      <c r="AZ592" s="63"/>
      <c r="BD592" s="63"/>
    </row>
    <row r="593" spans="4:56" ht="13.2" x14ac:dyDescent="0.25">
      <c r="D593" s="63"/>
      <c r="H593" s="63"/>
      <c r="L593" s="63"/>
      <c r="P593" s="63"/>
      <c r="T593" s="63"/>
      <c r="X593" s="63"/>
      <c r="AB593" s="63"/>
      <c r="AF593" s="63"/>
      <c r="AJ593" s="63"/>
      <c r="AN593" s="63"/>
      <c r="AR593" s="63"/>
      <c r="AV593" s="63"/>
      <c r="AZ593" s="63"/>
      <c r="BD593" s="63"/>
    </row>
    <row r="594" spans="4:56" ht="13.2" x14ac:dyDescent="0.25">
      <c r="D594" s="63"/>
      <c r="H594" s="63"/>
      <c r="L594" s="63"/>
      <c r="P594" s="63"/>
      <c r="T594" s="63"/>
      <c r="X594" s="63"/>
      <c r="AB594" s="63"/>
      <c r="AF594" s="63"/>
      <c r="AJ594" s="63"/>
      <c r="AN594" s="63"/>
      <c r="AR594" s="63"/>
      <c r="AV594" s="63"/>
      <c r="AZ594" s="63"/>
      <c r="BD594" s="63"/>
    </row>
    <row r="595" spans="4:56" ht="13.2" x14ac:dyDescent="0.25">
      <c r="D595" s="63"/>
      <c r="H595" s="63"/>
      <c r="L595" s="63"/>
      <c r="P595" s="63"/>
      <c r="T595" s="63"/>
      <c r="X595" s="63"/>
      <c r="AB595" s="63"/>
      <c r="AF595" s="63"/>
      <c r="AJ595" s="63"/>
      <c r="AN595" s="63"/>
      <c r="AR595" s="63"/>
      <c r="AV595" s="63"/>
      <c r="AZ595" s="63"/>
      <c r="BD595" s="63"/>
    </row>
    <row r="596" spans="4:56" ht="13.2" x14ac:dyDescent="0.25">
      <c r="D596" s="63"/>
      <c r="H596" s="63"/>
      <c r="L596" s="63"/>
      <c r="P596" s="63"/>
      <c r="T596" s="63"/>
      <c r="X596" s="63"/>
      <c r="AB596" s="63"/>
      <c r="AF596" s="63"/>
      <c r="AJ596" s="63"/>
      <c r="AN596" s="63"/>
      <c r="AR596" s="63"/>
      <c r="AV596" s="63"/>
      <c r="AZ596" s="63"/>
      <c r="BD596" s="63"/>
    </row>
    <row r="597" spans="4:56" ht="13.2" x14ac:dyDescent="0.25">
      <c r="D597" s="63"/>
      <c r="H597" s="63"/>
      <c r="L597" s="63"/>
      <c r="P597" s="63"/>
      <c r="T597" s="63"/>
      <c r="X597" s="63"/>
      <c r="AB597" s="63"/>
      <c r="AF597" s="63"/>
      <c r="AJ597" s="63"/>
      <c r="AN597" s="63"/>
      <c r="AR597" s="63"/>
      <c r="AV597" s="63"/>
      <c r="AZ597" s="63"/>
      <c r="BD597" s="63"/>
    </row>
    <row r="598" spans="4:56" ht="13.2" x14ac:dyDescent="0.25">
      <c r="D598" s="63"/>
      <c r="H598" s="63"/>
      <c r="L598" s="63"/>
      <c r="P598" s="63"/>
      <c r="T598" s="63"/>
      <c r="X598" s="63"/>
      <c r="AB598" s="63"/>
      <c r="AF598" s="63"/>
      <c r="AJ598" s="63"/>
      <c r="AN598" s="63"/>
      <c r="AR598" s="63"/>
      <c r="AV598" s="63"/>
      <c r="AZ598" s="63"/>
      <c r="BD598" s="63"/>
    </row>
    <row r="599" spans="4:56" ht="13.2" x14ac:dyDescent="0.25">
      <c r="D599" s="63"/>
      <c r="H599" s="63"/>
      <c r="L599" s="63"/>
      <c r="P599" s="63"/>
      <c r="T599" s="63"/>
      <c r="X599" s="63"/>
      <c r="AB599" s="63"/>
      <c r="AF599" s="63"/>
      <c r="AJ599" s="63"/>
      <c r="AN599" s="63"/>
      <c r="AR599" s="63"/>
      <c r="AV599" s="63"/>
      <c r="AZ599" s="63"/>
      <c r="BD599" s="63"/>
    </row>
    <row r="600" spans="4:56" ht="13.2" x14ac:dyDescent="0.25">
      <c r="D600" s="63"/>
      <c r="H600" s="63"/>
      <c r="L600" s="63"/>
      <c r="P600" s="63"/>
      <c r="T600" s="63"/>
      <c r="X600" s="63"/>
      <c r="AB600" s="63"/>
      <c r="AF600" s="63"/>
      <c r="AJ600" s="63"/>
      <c r="AN600" s="63"/>
      <c r="AR600" s="63"/>
      <c r="AV600" s="63"/>
      <c r="AZ600" s="63"/>
      <c r="BD600" s="63"/>
    </row>
    <row r="601" spans="4:56" ht="13.2" x14ac:dyDescent="0.25">
      <c r="D601" s="63"/>
      <c r="H601" s="63"/>
      <c r="L601" s="63"/>
      <c r="P601" s="63"/>
      <c r="T601" s="63"/>
      <c r="X601" s="63"/>
      <c r="AB601" s="63"/>
      <c r="AF601" s="63"/>
      <c r="AJ601" s="63"/>
      <c r="AN601" s="63"/>
      <c r="AR601" s="63"/>
      <c r="AV601" s="63"/>
      <c r="AZ601" s="63"/>
      <c r="BD601" s="63"/>
    </row>
    <row r="602" spans="4:56" ht="13.2" x14ac:dyDescent="0.25">
      <c r="D602" s="63"/>
      <c r="H602" s="63"/>
      <c r="L602" s="63"/>
      <c r="P602" s="63"/>
      <c r="T602" s="63"/>
      <c r="X602" s="63"/>
      <c r="AB602" s="63"/>
      <c r="AF602" s="63"/>
      <c r="AJ602" s="63"/>
      <c r="AN602" s="63"/>
      <c r="AR602" s="63"/>
      <c r="AV602" s="63"/>
      <c r="AZ602" s="63"/>
      <c r="BD602" s="63"/>
    </row>
    <row r="603" spans="4:56" ht="13.2" x14ac:dyDescent="0.25">
      <c r="D603" s="63"/>
      <c r="H603" s="63"/>
      <c r="L603" s="63"/>
      <c r="P603" s="63"/>
      <c r="T603" s="63"/>
      <c r="X603" s="63"/>
      <c r="AB603" s="63"/>
      <c r="AF603" s="63"/>
      <c r="AJ603" s="63"/>
      <c r="AN603" s="63"/>
      <c r="AR603" s="63"/>
      <c r="AV603" s="63"/>
      <c r="AZ603" s="63"/>
      <c r="BD603" s="63"/>
    </row>
    <row r="604" spans="4:56" ht="13.2" x14ac:dyDescent="0.25">
      <c r="D604" s="63"/>
      <c r="H604" s="63"/>
      <c r="L604" s="63"/>
      <c r="P604" s="63"/>
      <c r="T604" s="63"/>
      <c r="X604" s="63"/>
      <c r="AB604" s="63"/>
      <c r="AF604" s="63"/>
      <c r="AJ604" s="63"/>
      <c r="AN604" s="63"/>
      <c r="AR604" s="63"/>
      <c r="AV604" s="63"/>
      <c r="AZ604" s="63"/>
      <c r="BD604" s="63"/>
    </row>
    <row r="605" spans="4:56" ht="13.2" x14ac:dyDescent="0.25">
      <c r="D605" s="63"/>
      <c r="H605" s="63"/>
      <c r="L605" s="63"/>
      <c r="P605" s="63"/>
      <c r="T605" s="63"/>
      <c r="X605" s="63"/>
      <c r="AB605" s="63"/>
      <c r="AF605" s="63"/>
      <c r="AJ605" s="63"/>
      <c r="AN605" s="63"/>
      <c r="AR605" s="63"/>
      <c r="AV605" s="63"/>
      <c r="AZ605" s="63"/>
      <c r="BD605" s="63"/>
    </row>
    <row r="606" spans="4:56" ht="13.2" x14ac:dyDescent="0.25">
      <c r="D606" s="63"/>
      <c r="H606" s="63"/>
      <c r="L606" s="63"/>
      <c r="P606" s="63"/>
      <c r="T606" s="63"/>
      <c r="X606" s="63"/>
      <c r="AB606" s="63"/>
      <c r="AF606" s="63"/>
      <c r="AJ606" s="63"/>
      <c r="AN606" s="63"/>
      <c r="AR606" s="63"/>
      <c r="AV606" s="63"/>
      <c r="AZ606" s="63"/>
      <c r="BD606" s="63"/>
    </row>
    <row r="607" spans="4:56" ht="13.2" x14ac:dyDescent="0.25">
      <c r="D607" s="63"/>
      <c r="H607" s="63"/>
      <c r="L607" s="63"/>
      <c r="P607" s="63"/>
      <c r="T607" s="63"/>
      <c r="X607" s="63"/>
      <c r="AB607" s="63"/>
      <c r="AF607" s="63"/>
      <c r="AJ607" s="63"/>
      <c r="AN607" s="63"/>
      <c r="AR607" s="63"/>
      <c r="AV607" s="63"/>
      <c r="AZ607" s="63"/>
      <c r="BD607" s="63"/>
    </row>
    <row r="608" spans="4:56" ht="13.2" x14ac:dyDescent="0.25">
      <c r="D608" s="63"/>
      <c r="H608" s="63"/>
      <c r="L608" s="63"/>
      <c r="P608" s="63"/>
      <c r="T608" s="63"/>
      <c r="X608" s="63"/>
      <c r="AB608" s="63"/>
      <c r="AF608" s="63"/>
      <c r="AJ608" s="63"/>
      <c r="AN608" s="63"/>
      <c r="AR608" s="63"/>
      <c r="AV608" s="63"/>
      <c r="AZ608" s="63"/>
      <c r="BD608" s="63"/>
    </row>
    <row r="609" spans="4:56" ht="13.2" x14ac:dyDescent="0.25">
      <c r="D609" s="63"/>
      <c r="H609" s="63"/>
      <c r="L609" s="63"/>
      <c r="P609" s="63"/>
      <c r="T609" s="63"/>
      <c r="X609" s="63"/>
      <c r="AB609" s="63"/>
      <c r="AF609" s="63"/>
      <c r="AJ609" s="63"/>
      <c r="AN609" s="63"/>
      <c r="AR609" s="63"/>
      <c r="AV609" s="63"/>
      <c r="AZ609" s="63"/>
      <c r="BD609" s="63"/>
    </row>
    <row r="610" spans="4:56" ht="13.2" x14ac:dyDescent="0.25">
      <c r="D610" s="63"/>
      <c r="H610" s="63"/>
      <c r="L610" s="63"/>
      <c r="P610" s="63"/>
      <c r="T610" s="63"/>
      <c r="X610" s="63"/>
      <c r="AB610" s="63"/>
      <c r="AF610" s="63"/>
      <c r="AJ610" s="63"/>
      <c r="AN610" s="63"/>
      <c r="AR610" s="63"/>
      <c r="AV610" s="63"/>
      <c r="AZ610" s="63"/>
      <c r="BD610" s="63"/>
    </row>
    <row r="611" spans="4:56" ht="13.2" x14ac:dyDescent="0.25">
      <c r="D611" s="63"/>
      <c r="H611" s="63"/>
      <c r="L611" s="63"/>
      <c r="P611" s="63"/>
      <c r="T611" s="63"/>
      <c r="X611" s="63"/>
      <c r="AB611" s="63"/>
      <c r="AF611" s="63"/>
      <c r="AJ611" s="63"/>
      <c r="AN611" s="63"/>
      <c r="AR611" s="63"/>
      <c r="AV611" s="63"/>
      <c r="AZ611" s="63"/>
      <c r="BD611" s="63"/>
    </row>
    <row r="612" spans="4:56" ht="13.2" x14ac:dyDescent="0.25">
      <c r="D612" s="63"/>
      <c r="H612" s="63"/>
      <c r="L612" s="63"/>
      <c r="P612" s="63"/>
      <c r="T612" s="63"/>
      <c r="X612" s="63"/>
      <c r="AB612" s="63"/>
      <c r="AF612" s="63"/>
      <c r="AJ612" s="63"/>
      <c r="AN612" s="63"/>
      <c r="AR612" s="63"/>
      <c r="AV612" s="63"/>
      <c r="AZ612" s="63"/>
      <c r="BD612" s="63"/>
    </row>
    <row r="613" spans="4:56" ht="13.2" x14ac:dyDescent="0.25">
      <c r="D613" s="63"/>
      <c r="H613" s="63"/>
      <c r="L613" s="63"/>
      <c r="P613" s="63"/>
      <c r="T613" s="63"/>
      <c r="X613" s="63"/>
      <c r="AB613" s="63"/>
      <c r="AF613" s="63"/>
      <c r="AJ613" s="63"/>
      <c r="AN613" s="63"/>
      <c r="AR613" s="63"/>
      <c r="AV613" s="63"/>
      <c r="AZ613" s="63"/>
      <c r="BD613" s="63"/>
    </row>
    <row r="614" spans="4:56" ht="13.2" x14ac:dyDescent="0.25">
      <c r="D614" s="63"/>
      <c r="H614" s="63"/>
      <c r="L614" s="63"/>
      <c r="P614" s="63"/>
      <c r="T614" s="63"/>
      <c r="X614" s="63"/>
      <c r="AB614" s="63"/>
      <c r="AF614" s="63"/>
      <c r="AJ614" s="63"/>
      <c r="AN614" s="63"/>
      <c r="AR614" s="63"/>
      <c r="AV614" s="63"/>
      <c r="AZ614" s="63"/>
      <c r="BD614" s="63"/>
    </row>
    <row r="615" spans="4:56" ht="13.2" x14ac:dyDescent="0.25">
      <c r="D615" s="63"/>
      <c r="H615" s="63"/>
      <c r="L615" s="63"/>
      <c r="P615" s="63"/>
      <c r="T615" s="63"/>
      <c r="X615" s="63"/>
      <c r="AB615" s="63"/>
      <c r="AF615" s="63"/>
      <c r="AJ615" s="63"/>
      <c r="AN615" s="63"/>
      <c r="AR615" s="63"/>
      <c r="AV615" s="63"/>
      <c r="AZ615" s="63"/>
      <c r="BD615" s="63"/>
    </row>
    <row r="616" spans="4:56" ht="13.2" x14ac:dyDescent="0.25">
      <c r="D616" s="63"/>
      <c r="H616" s="63"/>
      <c r="L616" s="63"/>
      <c r="P616" s="63"/>
      <c r="T616" s="63"/>
      <c r="X616" s="63"/>
      <c r="AB616" s="63"/>
      <c r="AF616" s="63"/>
      <c r="AJ616" s="63"/>
      <c r="AN616" s="63"/>
      <c r="AR616" s="63"/>
      <c r="AV616" s="63"/>
      <c r="AZ616" s="63"/>
      <c r="BD616" s="63"/>
    </row>
    <row r="617" spans="4:56" ht="13.2" x14ac:dyDescent="0.25">
      <c r="D617" s="63"/>
      <c r="H617" s="63"/>
      <c r="L617" s="63"/>
      <c r="P617" s="63"/>
      <c r="T617" s="63"/>
      <c r="X617" s="63"/>
      <c r="AB617" s="63"/>
      <c r="AF617" s="63"/>
      <c r="AJ617" s="63"/>
      <c r="AN617" s="63"/>
      <c r="AR617" s="63"/>
      <c r="AV617" s="63"/>
      <c r="AZ617" s="63"/>
      <c r="BD617" s="63"/>
    </row>
    <row r="618" spans="4:56" ht="13.2" x14ac:dyDescent="0.25">
      <c r="D618" s="63"/>
      <c r="H618" s="63"/>
      <c r="L618" s="63"/>
      <c r="P618" s="63"/>
      <c r="T618" s="63"/>
      <c r="X618" s="63"/>
      <c r="AB618" s="63"/>
      <c r="AF618" s="63"/>
      <c r="AJ618" s="63"/>
      <c r="AN618" s="63"/>
      <c r="AR618" s="63"/>
      <c r="AV618" s="63"/>
      <c r="AZ618" s="63"/>
      <c r="BD618" s="63"/>
    </row>
    <row r="619" spans="4:56" ht="13.2" x14ac:dyDescent="0.25">
      <c r="D619" s="63"/>
      <c r="H619" s="63"/>
      <c r="L619" s="63"/>
      <c r="P619" s="63"/>
      <c r="T619" s="63"/>
      <c r="X619" s="63"/>
      <c r="AB619" s="63"/>
      <c r="AF619" s="63"/>
      <c r="AJ619" s="63"/>
      <c r="AN619" s="63"/>
      <c r="AR619" s="63"/>
      <c r="AV619" s="63"/>
      <c r="AZ619" s="63"/>
      <c r="BD619" s="63"/>
    </row>
    <row r="620" spans="4:56" ht="13.2" x14ac:dyDescent="0.25">
      <c r="D620" s="63"/>
      <c r="H620" s="63"/>
      <c r="L620" s="63"/>
      <c r="P620" s="63"/>
      <c r="T620" s="63"/>
      <c r="X620" s="63"/>
      <c r="AB620" s="63"/>
      <c r="AF620" s="63"/>
      <c r="AJ620" s="63"/>
      <c r="AN620" s="63"/>
      <c r="AR620" s="63"/>
      <c r="AV620" s="63"/>
      <c r="AZ620" s="63"/>
      <c r="BD620" s="63"/>
    </row>
    <row r="621" spans="4:56" ht="13.2" x14ac:dyDescent="0.25">
      <c r="D621" s="63"/>
      <c r="H621" s="63"/>
      <c r="L621" s="63"/>
      <c r="P621" s="63"/>
      <c r="T621" s="63"/>
      <c r="X621" s="63"/>
      <c r="AB621" s="63"/>
      <c r="AF621" s="63"/>
      <c r="AJ621" s="63"/>
      <c r="AN621" s="63"/>
      <c r="AR621" s="63"/>
      <c r="AV621" s="63"/>
      <c r="AZ621" s="63"/>
      <c r="BD621" s="63"/>
    </row>
    <row r="622" spans="4:56" ht="13.2" x14ac:dyDescent="0.25">
      <c r="D622" s="63"/>
      <c r="H622" s="63"/>
      <c r="L622" s="63"/>
      <c r="P622" s="63"/>
      <c r="T622" s="63"/>
      <c r="X622" s="63"/>
      <c r="AB622" s="63"/>
      <c r="AF622" s="63"/>
      <c r="AJ622" s="63"/>
      <c r="AN622" s="63"/>
      <c r="AR622" s="63"/>
      <c r="AV622" s="63"/>
      <c r="AZ622" s="63"/>
      <c r="BD622" s="63"/>
    </row>
    <row r="623" spans="4:56" ht="13.2" x14ac:dyDescent="0.25">
      <c r="D623" s="63"/>
      <c r="H623" s="63"/>
      <c r="L623" s="63"/>
      <c r="P623" s="63"/>
      <c r="T623" s="63"/>
      <c r="X623" s="63"/>
      <c r="AB623" s="63"/>
      <c r="AF623" s="63"/>
      <c r="AJ623" s="63"/>
      <c r="AN623" s="63"/>
      <c r="AR623" s="63"/>
      <c r="AV623" s="63"/>
      <c r="AZ623" s="63"/>
      <c r="BD623" s="63"/>
    </row>
    <row r="624" spans="4:56" ht="13.2" x14ac:dyDescent="0.25">
      <c r="D624" s="63"/>
      <c r="H624" s="63"/>
      <c r="L624" s="63"/>
      <c r="P624" s="63"/>
      <c r="T624" s="63"/>
      <c r="X624" s="63"/>
      <c r="AB624" s="63"/>
      <c r="AF624" s="63"/>
      <c r="AJ624" s="63"/>
      <c r="AN624" s="63"/>
      <c r="AR624" s="63"/>
      <c r="AV624" s="63"/>
      <c r="AZ624" s="63"/>
      <c r="BD624" s="63"/>
    </row>
    <row r="625" spans="4:56" ht="13.2" x14ac:dyDescent="0.25">
      <c r="D625" s="63"/>
      <c r="H625" s="63"/>
      <c r="L625" s="63"/>
      <c r="P625" s="63"/>
      <c r="T625" s="63"/>
      <c r="X625" s="63"/>
      <c r="AB625" s="63"/>
      <c r="AF625" s="63"/>
      <c r="AJ625" s="63"/>
      <c r="AN625" s="63"/>
      <c r="AR625" s="63"/>
      <c r="AV625" s="63"/>
      <c r="AZ625" s="63"/>
      <c r="BD625" s="63"/>
    </row>
    <row r="626" spans="4:56" ht="13.2" x14ac:dyDescent="0.25">
      <c r="D626" s="63"/>
      <c r="H626" s="63"/>
      <c r="L626" s="63"/>
      <c r="P626" s="63"/>
      <c r="T626" s="63"/>
      <c r="X626" s="63"/>
      <c r="AB626" s="63"/>
      <c r="AF626" s="63"/>
      <c r="AJ626" s="63"/>
      <c r="AN626" s="63"/>
      <c r="AR626" s="63"/>
      <c r="AV626" s="63"/>
      <c r="AZ626" s="63"/>
      <c r="BD626" s="63"/>
    </row>
    <row r="627" spans="4:56" ht="13.2" x14ac:dyDescent="0.25">
      <c r="D627" s="63"/>
      <c r="H627" s="63"/>
      <c r="L627" s="63"/>
      <c r="P627" s="63"/>
      <c r="T627" s="63"/>
      <c r="X627" s="63"/>
      <c r="AB627" s="63"/>
      <c r="AF627" s="63"/>
      <c r="AJ627" s="63"/>
      <c r="AN627" s="63"/>
      <c r="AR627" s="63"/>
      <c r="AV627" s="63"/>
      <c r="AZ627" s="63"/>
      <c r="BD627" s="63"/>
    </row>
    <row r="628" spans="4:56" ht="13.2" x14ac:dyDescent="0.25">
      <c r="D628" s="63"/>
      <c r="H628" s="63"/>
      <c r="L628" s="63"/>
      <c r="P628" s="63"/>
      <c r="T628" s="63"/>
      <c r="X628" s="63"/>
      <c r="AB628" s="63"/>
      <c r="AF628" s="63"/>
      <c r="AJ628" s="63"/>
      <c r="AN628" s="63"/>
      <c r="AR628" s="63"/>
      <c r="AV628" s="63"/>
      <c r="AZ628" s="63"/>
      <c r="BD628" s="63"/>
    </row>
    <row r="629" spans="4:56" ht="13.2" x14ac:dyDescent="0.25">
      <c r="D629" s="63"/>
      <c r="H629" s="63"/>
      <c r="L629" s="63"/>
      <c r="P629" s="63"/>
      <c r="T629" s="63"/>
      <c r="X629" s="63"/>
      <c r="AB629" s="63"/>
      <c r="AF629" s="63"/>
      <c r="AJ629" s="63"/>
      <c r="AN629" s="63"/>
      <c r="AR629" s="63"/>
      <c r="AV629" s="63"/>
      <c r="AZ629" s="63"/>
      <c r="BD629" s="63"/>
    </row>
    <row r="630" spans="4:56" ht="13.2" x14ac:dyDescent="0.25">
      <c r="D630" s="63"/>
      <c r="H630" s="63"/>
      <c r="L630" s="63"/>
      <c r="P630" s="63"/>
      <c r="T630" s="63"/>
      <c r="X630" s="63"/>
      <c r="AB630" s="63"/>
      <c r="AF630" s="63"/>
      <c r="AJ630" s="63"/>
      <c r="AN630" s="63"/>
      <c r="AR630" s="63"/>
      <c r="AV630" s="63"/>
      <c r="AZ630" s="63"/>
      <c r="BD630" s="63"/>
    </row>
    <row r="631" spans="4:56" ht="13.2" x14ac:dyDescent="0.25">
      <c r="D631" s="63"/>
      <c r="H631" s="63"/>
      <c r="L631" s="63"/>
      <c r="P631" s="63"/>
      <c r="T631" s="63"/>
      <c r="X631" s="63"/>
      <c r="AB631" s="63"/>
      <c r="AF631" s="63"/>
      <c r="AJ631" s="63"/>
      <c r="AN631" s="63"/>
      <c r="AR631" s="63"/>
      <c r="AV631" s="63"/>
      <c r="AZ631" s="63"/>
      <c r="BD631" s="63"/>
    </row>
    <row r="632" spans="4:56" ht="13.2" x14ac:dyDescent="0.25">
      <c r="D632" s="63"/>
      <c r="H632" s="63"/>
      <c r="L632" s="63"/>
      <c r="P632" s="63"/>
      <c r="T632" s="63"/>
      <c r="X632" s="63"/>
      <c r="AB632" s="63"/>
      <c r="AF632" s="63"/>
      <c r="AJ632" s="63"/>
      <c r="AN632" s="63"/>
      <c r="AR632" s="63"/>
      <c r="AV632" s="63"/>
      <c r="AZ632" s="63"/>
      <c r="BD632" s="63"/>
    </row>
    <row r="633" spans="4:56" ht="13.2" x14ac:dyDescent="0.25">
      <c r="D633" s="63"/>
      <c r="H633" s="63"/>
      <c r="L633" s="63"/>
      <c r="P633" s="63"/>
      <c r="T633" s="63"/>
      <c r="X633" s="63"/>
      <c r="AB633" s="63"/>
      <c r="AF633" s="63"/>
      <c r="AJ633" s="63"/>
      <c r="AN633" s="63"/>
      <c r="AR633" s="63"/>
      <c r="AV633" s="63"/>
      <c r="AZ633" s="63"/>
      <c r="BD633" s="63"/>
    </row>
    <row r="634" spans="4:56" ht="13.2" x14ac:dyDescent="0.25">
      <c r="D634" s="63"/>
      <c r="H634" s="63"/>
      <c r="L634" s="63"/>
      <c r="P634" s="63"/>
      <c r="T634" s="63"/>
      <c r="X634" s="63"/>
      <c r="AB634" s="63"/>
      <c r="AF634" s="63"/>
      <c r="AJ634" s="63"/>
      <c r="AN634" s="63"/>
      <c r="AR634" s="63"/>
      <c r="AV634" s="63"/>
      <c r="AZ634" s="63"/>
      <c r="BD634" s="63"/>
    </row>
    <row r="635" spans="4:56" ht="13.2" x14ac:dyDescent="0.25">
      <c r="D635" s="63"/>
      <c r="H635" s="63"/>
      <c r="L635" s="63"/>
      <c r="P635" s="63"/>
      <c r="T635" s="63"/>
      <c r="X635" s="63"/>
      <c r="AB635" s="63"/>
      <c r="AF635" s="63"/>
      <c r="AJ635" s="63"/>
      <c r="AN635" s="63"/>
      <c r="AR635" s="63"/>
      <c r="AV635" s="63"/>
      <c r="AZ635" s="63"/>
      <c r="BD635" s="63"/>
    </row>
    <row r="636" spans="4:56" ht="13.2" x14ac:dyDescent="0.25">
      <c r="D636" s="63"/>
      <c r="H636" s="63"/>
      <c r="L636" s="63"/>
      <c r="P636" s="63"/>
      <c r="T636" s="63"/>
      <c r="X636" s="63"/>
      <c r="AB636" s="63"/>
      <c r="AF636" s="63"/>
      <c r="AJ636" s="63"/>
      <c r="AN636" s="63"/>
      <c r="AR636" s="63"/>
      <c r="AV636" s="63"/>
      <c r="AZ636" s="63"/>
      <c r="BD636" s="63"/>
    </row>
    <row r="637" spans="4:56" ht="13.2" x14ac:dyDescent="0.25">
      <c r="D637" s="63"/>
      <c r="H637" s="63"/>
      <c r="L637" s="63"/>
      <c r="P637" s="63"/>
      <c r="T637" s="63"/>
      <c r="X637" s="63"/>
      <c r="AB637" s="63"/>
      <c r="AF637" s="63"/>
      <c r="AJ637" s="63"/>
      <c r="AN637" s="63"/>
      <c r="AR637" s="63"/>
      <c r="AV637" s="63"/>
      <c r="AZ637" s="63"/>
      <c r="BD637" s="63"/>
    </row>
    <row r="638" spans="4:56" ht="13.2" x14ac:dyDescent="0.25">
      <c r="D638" s="63"/>
      <c r="H638" s="63"/>
      <c r="L638" s="63"/>
      <c r="P638" s="63"/>
      <c r="T638" s="63"/>
      <c r="X638" s="63"/>
      <c r="AB638" s="63"/>
      <c r="AF638" s="63"/>
      <c r="AJ638" s="63"/>
      <c r="AN638" s="63"/>
      <c r="AR638" s="63"/>
      <c r="AV638" s="63"/>
      <c r="AZ638" s="63"/>
      <c r="BD638" s="63"/>
    </row>
    <row r="639" spans="4:56" ht="13.2" x14ac:dyDescent="0.25">
      <c r="D639" s="63"/>
      <c r="H639" s="63"/>
      <c r="L639" s="63"/>
      <c r="P639" s="63"/>
      <c r="T639" s="63"/>
      <c r="X639" s="63"/>
      <c r="AB639" s="63"/>
      <c r="AF639" s="63"/>
      <c r="AJ639" s="63"/>
      <c r="AN639" s="63"/>
      <c r="AR639" s="63"/>
      <c r="AV639" s="63"/>
      <c r="AZ639" s="63"/>
      <c r="BD639" s="63"/>
    </row>
    <row r="640" spans="4:56" ht="13.2" x14ac:dyDescent="0.25">
      <c r="D640" s="63"/>
      <c r="H640" s="63"/>
      <c r="L640" s="63"/>
      <c r="P640" s="63"/>
      <c r="T640" s="63"/>
      <c r="X640" s="63"/>
      <c r="AB640" s="63"/>
      <c r="AF640" s="63"/>
      <c r="AJ640" s="63"/>
      <c r="AN640" s="63"/>
      <c r="AR640" s="63"/>
      <c r="AV640" s="63"/>
      <c r="AZ640" s="63"/>
      <c r="BD640" s="63"/>
    </row>
    <row r="641" spans="4:56" ht="13.2" x14ac:dyDescent="0.25">
      <c r="D641" s="63"/>
      <c r="H641" s="63"/>
      <c r="L641" s="63"/>
      <c r="P641" s="63"/>
      <c r="T641" s="63"/>
      <c r="X641" s="63"/>
      <c r="AB641" s="63"/>
      <c r="AF641" s="63"/>
      <c r="AJ641" s="63"/>
      <c r="AN641" s="63"/>
      <c r="AR641" s="63"/>
      <c r="AV641" s="63"/>
      <c r="AZ641" s="63"/>
      <c r="BD641" s="63"/>
    </row>
    <row r="642" spans="4:56" ht="13.2" x14ac:dyDescent="0.25">
      <c r="D642" s="63"/>
      <c r="H642" s="63"/>
      <c r="L642" s="63"/>
      <c r="P642" s="63"/>
      <c r="T642" s="63"/>
      <c r="X642" s="63"/>
      <c r="AB642" s="63"/>
      <c r="AF642" s="63"/>
      <c r="AJ642" s="63"/>
      <c r="AN642" s="63"/>
      <c r="AR642" s="63"/>
      <c r="AV642" s="63"/>
      <c r="AZ642" s="63"/>
      <c r="BD642" s="63"/>
    </row>
    <row r="643" spans="4:56" ht="13.2" x14ac:dyDescent="0.25">
      <c r="D643" s="63"/>
      <c r="H643" s="63"/>
      <c r="L643" s="63"/>
      <c r="P643" s="63"/>
      <c r="T643" s="63"/>
      <c r="X643" s="63"/>
      <c r="AB643" s="63"/>
      <c r="AF643" s="63"/>
      <c r="AJ643" s="63"/>
      <c r="AN643" s="63"/>
      <c r="AR643" s="63"/>
      <c r="AV643" s="63"/>
      <c r="AZ643" s="63"/>
      <c r="BD643" s="63"/>
    </row>
    <row r="644" spans="4:56" ht="13.2" x14ac:dyDescent="0.25">
      <c r="D644" s="63"/>
      <c r="H644" s="63"/>
      <c r="L644" s="63"/>
      <c r="P644" s="63"/>
      <c r="T644" s="63"/>
      <c r="X644" s="63"/>
      <c r="AB644" s="63"/>
      <c r="AF644" s="63"/>
      <c r="AJ644" s="63"/>
      <c r="AN644" s="63"/>
      <c r="AR644" s="63"/>
      <c r="AV644" s="63"/>
      <c r="AZ644" s="63"/>
      <c r="BD644" s="63"/>
    </row>
    <row r="645" spans="4:56" ht="13.2" x14ac:dyDescent="0.25">
      <c r="D645" s="63"/>
      <c r="H645" s="63"/>
      <c r="L645" s="63"/>
      <c r="P645" s="63"/>
      <c r="T645" s="63"/>
      <c r="X645" s="63"/>
      <c r="AB645" s="63"/>
      <c r="AF645" s="63"/>
      <c r="AJ645" s="63"/>
      <c r="AN645" s="63"/>
      <c r="AR645" s="63"/>
      <c r="AV645" s="63"/>
      <c r="AZ645" s="63"/>
      <c r="BD645" s="63"/>
    </row>
    <row r="646" spans="4:56" ht="13.2" x14ac:dyDescent="0.25">
      <c r="D646" s="63"/>
      <c r="H646" s="63"/>
      <c r="L646" s="63"/>
      <c r="P646" s="63"/>
      <c r="T646" s="63"/>
      <c r="X646" s="63"/>
      <c r="AB646" s="63"/>
      <c r="AF646" s="63"/>
      <c r="AJ646" s="63"/>
      <c r="AN646" s="63"/>
      <c r="AR646" s="63"/>
      <c r="AV646" s="63"/>
      <c r="AZ646" s="63"/>
      <c r="BD646" s="63"/>
    </row>
    <row r="647" spans="4:56" ht="13.2" x14ac:dyDescent="0.25">
      <c r="D647" s="63"/>
      <c r="H647" s="63"/>
      <c r="L647" s="63"/>
      <c r="P647" s="63"/>
      <c r="T647" s="63"/>
      <c r="X647" s="63"/>
      <c r="AB647" s="63"/>
      <c r="AF647" s="63"/>
      <c r="AJ647" s="63"/>
      <c r="AN647" s="63"/>
      <c r="AR647" s="63"/>
      <c r="AV647" s="63"/>
      <c r="AZ647" s="63"/>
      <c r="BD647" s="63"/>
    </row>
    <row r="648" spans="4:56" ht="13.2" x14ac:dyDescent="0.25">
      <c r="D648" s="63"/>
      <c r="H648" s="63"/>
      <c r="L648" s="63"/>
      <c r="P648" s="63"/>
      <c r="T648" s="63"/>
      <c r="X648" s="63"/>
      <c r="AB648" s="63"/>
      <c r="AF648" s="63"/>
      <c r="AJ648" s="63"/>
      <c r="AN648" s="63"/>
      <c r="AR648" s="63"/>
      <c r="AV648" s="63"/>
      <c r="AZ648" s="63"/>
      <c r="BD648" s="63"/>
    </row>
    <row r="649" spans="4:56" ht="13.2" x14ac:dyDescent="0.25">
      <c r="D649" s="63"/>
      <c r="H649" s="63"/>
      <c r="L649" s="63"/>
      <c r="P649" s="63"/>
      <c r="T649" s="63"/>
      <c r="X649" s="63"/>
      <c r="AB649" s="63"/>
      <c r="AF649" s="63"/>
      <c r="AJ649" s="63"/>
      <c r="AN649" s="63"/>
      <c r="AR649" s="63"/>
      <c r="AV649" s="63"/>
      <c r="AZ649" s="63"/>
      <c r="BD649" s="63"/>
    </row>
    <row r="650" spans="4:56" ht="13.2" x14ac:dyDescent="0.25">
      <c r="D650" s="63"/>
      <c r="H650" s="63"/>
      <c r="L650" s="63"/>
      <c r="P650" s="63"/>
      <c r="T650" s="63"/>
      <c r="X650" s="63"/>
      <c r="AB650" s="63"/>
      <c r="AF650" s="63"/>
      <c r="AJ650" s="63"/>
      <c r="AN650" s="63"/>
      <c r="AR650" s="63"/>
      <c r="AV650" s="63"/>
      <c r="AZ650" s="63"/>
      <c r="BD650" s="63"/>
    </row>
    <row r="651" spans="4:56" ht="13.2" x14ac:dyDescent="0.25">
      <c r="D651" s="63"/>
      <c r="H651" s="63"/>
      <c r="L651" s="63"/>
      <c r="P651" s="63"/>
      <c r="T651" s="63"/>
      <c r="X651" s="63"/>
      <c r="AB651" s="63"/>
      <c r="AF651" s="63"/>
      <c r="AJ651" s="63"/>
      <c r="AN651" s="63"/>
      <c r="AR651" s="63"/>
      <c r="AV651" s="63"/>
      <c r="AZ651" s="63"/>
      <c r="BD651" s="63"/>
    </row>
    <row r="652" spans="4:56" ht="13.2" x14ac:dyDescent="0.25">
      <c r="D652" s="63"/>
      <c r="H652" s="63"/>
      <c r="L652" s="63"/>
      <c r="P652" s="63"/>
      <c r="T652" s="63"/>
      <c r="X652" s="63"/>
      <c r="AB652" s="63"/>
      <c r="AF652" s="63"/>
      <c r="AJ652" s="63"/>
      <c r="AN652" s="63"/>
      <c r="AR652" s="63"/>
      <c r="AV652" s="63"/>
      <c r="AZ652" s="63"/>
      <c r="BD652" s="63"/>
    </row>
    <row r="653" spans="4:56" ht="13.2" x14ac:dyDescent="0.25">
      <c r="D653" s="63"/>
      <c r="H653" s="63"/>
      <c r="L653" s="63"/>
      <c r="P653" s="63"/>
      <c r="T653" s="63"/>
      <c r="X653" s="63"/>
      <c r="AB653" s="63"/>
      <c r="AF653" s="63"/>
      <c r="AJ653" s="63"/>
      <c r="AN653" s="63"/>
      <c r="AR653" s="63"/>
      <c r="AV653" s="63"/>
      <c r="AZ653" s="63"/>
      <c r="BD653" s="63"/>
    </row>
    <row r="654" spans="4:56" ht="13.2" x14ac:dyDescent="0.25">
      <c r="D654" s="63"/>
      <c r="H654" s="63"/>
      <c r="L654" s="63"/>
      <c r="P654" s="63"/>
      <c r="T654" s="63"/>
      <c r="X654" s="63"/>
      <c r="AB654" s="63"/>
      <c r="AF654" s="63"/>
      <c r="AJ654" s="63"/>
      <c r="AN654" s="63"/>
      <c r="AR654" s="63"/>
      <c r="AV654" s="63"/>
      <c r="AZ654" s="63"/>
      <c r="BD654" s="63"/>
    </row>
    <row r="655" spans="4:56" ht="13.2" x14ac:dyDescent="0.25">
      <c r="D655" s="63"/>
      <c r="H655" s="63"/>
      <c r="L655" s="63"/>
      <c r="P655" s="63"/>
      <c r="T655" s="63"/>
      <c r="X655" s="63"/>
      <c r="AB655" s="63"/>
      <c r="AF655" s="63"/>
      <c r="AJ655" s="63"/>
      <c r="AN655" s="63"/>
      <c r="AR655" s="63"/>
      <c r="AV655" s="63"/>
      <c r="AZ655" s="63"/>
      <c r="BD655" s="63"/>
    </row>
    <row r="656" spans="4:56" ht="13.2" x14ac:dyDescent="0.25">
      <c r="D656" s="63"/>
      <c r="H656" s="63"/>
      <c r="L656" s="63"/>
      <c r="P656" s="63"/>
      <c r="T656" s="63"/>
      <c r="X656" s="63"/>
      <c r="AB656" s="63"/>
      <c r="AF656" s="63"/>
      <c r="AJ656" s="63"/>
      <c r="AN656" s="63"/>
      <c r="AR656" s="63"/>
      <c r="AV656" s="63"/>
      <c r="AZ656" s="63"/>
      <c r="BD656" s="63"/>
    </row>
    <row r="657" spans="4:56" ht="13.2" x14ac:dyDescent="0.25">
      <c r="D657" s="63"/>
      <c r="H657" s="63"/>
      <c r="L657" s="63"/>
      <c r="P657" s="63"/>
      <c r="T657" s="63"/>
      <c r="X657" s="63"/>
      <c r="AB657" s="63"/>
      <c r="AF657" s="63"/>
      <c r="AJ657" s="63"/>
      <c r="AN657" s="63"/>
      <c r="AR657" s="63"/>
      <c r="AV657" s="63"/>
      <c r="AZ657" s="63"/>
      <c r="BD657" s="63"/>
    </row>
    <row r="658" spans="4:56" ht="13.2" x14ac:dyDescent="0.25">
      <c r="D658" s="63"/>
      <c r="H658" s="63"/>
      <c r="L658" s="63"/>
      <c r="P658" s="63"/>
      <c r="T658" s="63"/>
      <c r="X658" s="63"/>
      <c r="AB658" s="63"/>
      <c r="AF658" s="63"/>
      <c r="AJ658" s="63"/>
      <c r="AN658" s="63"/>
      <c r="AR658" s="63"/>
      <c r="AV658" s="63"/>
      <c r="AZ658" s="63"/>
      <c r="BD658" s="63"/>
    </row>
    <row r="659" spans="4:56" ht="13.2" x14ac:dyDescent="0.25">
      <c r="D659" s="63"/>
      <c r="H659" s="63"/>
      <c r="L659" s="63"/>
      <c r="P659" s="63"/>
      <c r="T659" s="63"/>
      <c r="X659" s="63"/>
      <c r="AB659" s="63"/>
      <c r="AF659" s="63"/>
      <c r="AJ659" s="63"/>
      <c r="AN659" s="63"/>
      <c r="AR659" s="63"/>
      <c r="AV659" s="63"/>
      <c r="AZ659" s="63"/>
      <c r="BD659" s="63"/>
    </row>
    <row r="660" spans="4:56" ht="13.2" x14ac:dyDescent="0.25">
      <c r="D660" s="63"/>
      <c r="H660" s="63"/>
      <c r="L660" s="63"/>
      <c r="P660" s="63"/>
      <c r="T660" s="63"/>
      <c r="X660" s="63"/>
      <c r="AB660" s="63"/>
      <c r="AF660" s="63"/>
      <c r="AJ660" s="63"/>
      <c r="AN660" s="63"/>
      <c r="AR660" s="63"/>
      <c r="AV660" s="63"/>
      <c r="AZ660" s="63"/>
      <c r="BD660" s="63"/>
    </row>
    <row r="661" spans="4:56" ht="13.2" x14ac:dyDescent="0.25">
      <c r="D661" s="63"/>
      <c r="H661" s="63"/>
      <c r="L661" s="63"/>
      <c r="P661" s="63"/>
      <c r="T661" s="63"/>
      <c r="X661" s="63"/>
      <c r="AB661" s="63"/>
      <c r="AF661" s="63"/>
      <c r="AJ661" s="63"/>
      <c r="AN661" s="63"/>
      <c r="AR661" s="63"/>
      <c r="AV661" s="63"/>
      <c r="AZ661" s="63"/>
      <c r="BD661" s="63"/>
    </row>
    <row r="662" spans="4:56" ht="13.2" x14ac:dyDescent="0.25">
      <c r="D662" s="63"/>
      <c r="H662" s="63"/>
      <c r="L662" s="63"/>
      <c r="P662" s="63"/>
      <c r="T662" s="63"/>
      <c r="X662" s="63"/>
      <c r="AB662" s="63"/>
      <c r="AF662" s="63"/>
      <c r="AJ662" s="63"/>
      <c r="AN662" s="63"/>
      <c r="AR662" s="63"/>
      <c r="AV662" s="63"/>
      <c r="AZ662" s="63"/>
      <c r="BD662" s="63"/>
    </row>
    <row r="663" spans="4:56" ht="13.2" x14ac:dyDescent="0.25">
      <c r="D663" s="63"/>
      <c r="H663" s="63"/>
      <c r="L663" s="63"/>
      <c r="P663" s="63"/>
      <c r="T663" s="63"/>
      <c r="X663" s="63"/>
      <c r="AB663" s="63"/>
      <c r="AF663" s="63"/>
      <c r="AJ663" s="63"/>
      <c r="AN663" s="63"/>
      <c r="AR663" s="63"/>
      <c r="AV663" s="63"/>
      <c r="AZ663" s="63"/>
      <c r="BD663" s="63"/>
    </row>
    <row r="664" spans="4:56" ht="13.2" x14ac:dyDescent="0.25">
      <c r="D664" s="63"/>
      <c r="H664" s="63"/>
      <c r="L664" s="63"/>
      <c r="P664" s="63"/>
      <c r="T664" s="63"/>
      <c r="X664" s="63"/>
      <c r="AB664" s="63"/>
      <c r="AF664" s="63"/>
      <c r="AJ664" s="63"/>
      <c r="AN664" s="63"/>
      <c r="AR664" s="63"/>
      <c r="AV664" s="63"/>
      <c r="AZ664" s="63"/>
      <c r="BD664" s="63"/>
    </row>
    <row r="665" spans="4:56" ht="13.2" x14ac:dyDescent="0.25">
      <c r="D665" s="63"/>
      <c r="H665" s="63"/>
      <c r="L665" s="63"/>
      <c r="P665" s="63"/>
      <c r="T665" s="63"/>
      <c r="X665" s="63"/>
      <c r="AB665" s="63"/>
      <c r="AF665" s="63"/>
      <c r="AJ665" s="63"/>
      <c r="AN665" s="63"/>
      <c r="AR665" s="63"/>
      <c r="AV665" s="63"/>
      <c r="AZ665" s="63"/>
      <c r="BD665" s="63"/>
    </row>
    <row r="666" spans="4:56" ht="13.2" x14ac:dyDescent="0.25">
      <c r="D666" s="63"/>
      <c r="H666" s="63"/>
      <c r="L666" s="63"/>
      <c r="P666" s="63"/>
      <c r="T666" s="63"/>
      <c r="X666" s="63"/>
      <c r="AB666" s="63"/>
      <c r="AF666" s="63"/>
      <c r="AJ666" s="63"/>
      <c r="AN666" s="63"/>
      <c r="AR666" s="63"/>
      <c r="AV666" s="63"/>
      <c r="AZ666" s="63"/>
      <c r="BD666" s="63"/>
    </row>
    <row r="667" spans="4:56" ht="13.2" x14ac:dyDescent="0.25">
      <c r="D667" s="63"/>
      <c r="H667" s="63"/>
      <c r="L667" s="63"/>
      <c r="P667" s="63"/>
      <c r="T667" s="63"/>
      <c r="X667" s="63"/>
      <c r="AB667" s="63"/>
      <c r="AF667" s="63"/>
      <c r="AJ667" s="63"/>
      <c r="AN667" s="63"/>
      <c r="AR667" s="63"/>
      <c r="AV667" s="63"/>
      <c r="AZ667" s="63"/>
      <c r="BD667" s="63"/>
    </row>
    <row r="668" spans="4:56" ht="13.2" x14ac:dyDescent="0.25">
      <c r="D668" s="63"/>
      <c r="H668" s="63"/>
      <c r="L668" s="63"/>
      <c r="P668" s="63"/>
      <c r="T668" s="63"/>
      <c r="X668" s="63"/>
      <c r="AB668" s="63"/>
      <c r="AF668" s="63"/>
      <c r="AJ668" s="63"/>
      <c r="AN668" s="63"/>
      <c r="AR668" s="63"/>
      <c r="AV668" s="63"/>
      <c r="AZ668" s="63"/>
      <c r="BD668" s="63"/>
    </row>
    <row r="669" spans="4:56" ht="13.2" x14ac:dyDescent="0.25">
      <c r="D669" s="63"/>
      <c r="H669" s="63"/>
      <c r="L669" s="63"/>
      <c r="P669" s="63"/>
      <c r="T669" s="63"/>
      <c r="X669" s="63"/>
      <c r="AB669" s="63"/>
      <c r="AF669" s="63"/>
      <c r="AJ669" s="63"/>
      <c r="AN669" s="63"/>
      <c r="AR669" s="63"/>
      <c r="AV669" s="63"/>
      <c r="AZ669" s="63"/>
      <c r="BD669" s="63"/>
    </row>
    <row r="670" spans="4:56" ht="13.2" x14ac:dyDescent="0.25">
      <c r="D670" s="63"/>
      <c r="H670" s="63"/>
      <c r="L670" s="63"/>
      <c r="P670" s="63"/>
      <c r="T670" s="63"/>
      <c r="X670" s="63"/>
      <c r="AB670" s="63"/>
      <c r="AF670" s="63"/>
      <c r="AJ670" s="63"/>
      <c r="AN670" s="63"/>
      <c r="AR670" s="63"/>
      <c r="AV670" s="63"/>
      <c r="AZ670" s="63"/>
      <c r="BD670" s="63"/>
    </row>
    <row r="671" spans="4:56" ht="13.2" x14ac:dyDescent="0.25">
      <c r="D671" s="63"/>
      <c r="H671" s="63"/>
      <c r="L671" s="63"/>
      <c r="P671" s="63"/>
      <c r="T671" s="63"/>
      <c r="X671" s="63"/>
      <c r="AB671" s="63"/>
      <c r="AF671" s="63"/>
      <c r="AJ671" s="63"/>
      <c r="AN671" s="63"/>
      <c r="AR671" s="63"/>
      <c r="AV671" s="63"/>
      <c r="AZ671" s="63"/>
      <c r="BD671" s="63"/>
    </row>
    <row r="672" spans="4:56" ht="13.2" x14ac:dyDescent="0.25">
      <c r="D672" s="63"/>
      <c r="H672" s="63"/>
      <c r="L672" s="63"/>
      <c r="P672" s="63"/>
      <c r="T672" s="63"/>
      <c r="X672" s="63"/>
      <c r="AB672" s="63"/>
      <c r="AF672" s="63"/>
      <c r="AJ672" s="63"/>
      <c r="AN672" s="63"/>
      <c r="AR672" s="63"/>
      <c r="AV672" s="63"/>
      <c r="AZ672" s="63"/>
      <c r="BD672" s="63"/>
    </row>
    <row r="673" spans="4:56" ht="13.2" x14ac:dyDescent="0.25">
      <c r="D673" s="63"/>
      <c r="H673" s="63"/>
      <c r="L673" s="63"/>
      <c r="P673" s="63"/>
      <c r="T673" s="63"/>
      <c r="X673" s="63"/>
      <c r="AB673" s="63"/>
      <c r="AF673" s="63"/>
      <c r="AJ673" s="63"/>
      <c r="AN673" s="63"/>
      <c r="AR673" s="63"/>
      <c r="AV673" s="63"/>
      <c r="AZ673" s="63"/>
      <c r="BD673" s="63"/>
    </row>
    <row r="674" spans="4:56" ht="13.2" x14ac:dyDescent="0.25">
      <c r="D674" s="63"/>
      <c r="H674" s="63"/>
      <c r="L674" s="63"/>
      <c r="P674" s="63"/>
      <c r="T674" s="63"/>
      <c r="X674" s="63"/>
      <c r="AB674" s="63"/>
      <c r="AF674" s="63"/>
      <c r="AJ674" s="63"/>
      <c r="AN674" s="63"/>
      <c r="AR674" s="63"/>
      <c r="AV674" s="63"/>
      <c r="AZ674" s="63"/>
      <c r="BD674" s="63"/>
    </row>
    <row r="675" spans="4:56" ht="13.2" x14ac:dyDescent="0.25">
      <c r="D675" s="63"/>
      <c r="H675" s="63"/>
      <c r="L675" s="63"/>
      <c r="P675" s="63"/>
      <c r="T675" s="63"/>
      <c r="X675" s="63"/>
      <c r="AB675" s="63"/>
      <c r="AF675" s="63"/>
      <c r="AJ675" s="63"/>
      <c r="AN675" s="63"/>
      <c r="AR675" s="63"/>
      <c r="AV675" s="63"/>
      <c r="AZ675" s="63"/>
      <c r="BD675" s="63"/>
    </row>
    <row r="676" spans="4:56" ht="13.2" x14ac:dyDescent="0.25">
      <c r="D676" s="63"/>
      <c r="H676" s="63"/>
      <c r="L676" s="63"/>
      <c r="P676" s="63"/>
      <c r="T676" s="63"/>
      <c r="X676" s="63"/>
      <c r="AB676" s="63"/>
      <c r="AF676" s="63"/>
      <c r="AJ676" s="63"/>
      <c r="AN676" s="63"/>
      <c r="AR676" s="63"/>
      <c r="AV676" s="63"/>
      <c r="AZ676" s="63"/>
      <c r="BD676" s="63"/>
    </row>
    <row r="677" spans="4:56" ht="13.2" x14ac:dyDescent="0.25">
      <c r="D677" s="63"/>
      <c r="H677" s="63"/>
      <c r="L677" s="63"/>
      <c r="P677" s="63"/>
      <c r="T677" s="63"/>
      <c r="X677" s="63"/>
      <c r="AB677" s="63"/>
      <c r="AF677" s="63"/>
      <c r="AJ677" s="63"/>
      <c r="AN677" s="63"/>
      <c r="AR677" s="63"/>
      <c r="AV677" s="63"/>
      <c r="AZ677" s="63"/>
      <c r="BD677" s="63"/>
    </row>
    <row r="678" spans="4:56" ht="13.2" x14ac:dyDescent="0.25">
      <c r="D678" s="63"/>
      <c r="H678" s="63"/>
      <c r="L678" s="63"/>
      <c r="P678" s="63"/>
      <c r="T678" s="63"/>
      <c r="X678" s="63"/>
      <c r="AB678" s="63"/>
      <c r="AF678" s="63"/>
      <c r="AJ678" s="63"/>
      <c r="AN678" s="63"/>
      <c r="AR678" s="63"/>
      <c r="AV678" s="63"/>
      <c r="AZ678" s="63"/>
      <c r="BD678" s="63"/>
    </row>
    <row r="679" spans="4:56" ht="13.2" x14ac:dyDescent="0.25">
      <c r="D679" s="63"/>
      <c r="H679" s="63"/>
      <c r="L679" s="63"/>
      <c r="P679" s="63"/>
      <c r="T679" s="63"/>
      <c r="X679" s="63"/>
      <c r="AB679" s="63"/>
      <c r="AF679" s="63"/>
      <c r="AJ679" s="63"/>
      <c r="AN679" s="63"/>
      <c r="AR679" s="63"/>
      <c r="AV679" s="63"/>
      <c r="AZ679" s="63"/>
      <c r="BD679" s="63"/>
    </row>
    <row r="680" spans="4:56" ht="13.2" x14ac:dyDescent="0.25">
      <c r="D680" s="63"/>
      <c r="H680" s="63"/>
      <c r="L680" s="63"/>
      <c r="P680" s="63"/>
      <c r="T680" s="63"/>
      <c r="X680" s="63"/>
      <c r="AB680" s="63"/>
      <c r="AF680" s="63"/>
      <c r="AJ680" s="63"/>
      <c r="AN680" s="63"/>
      <c r="AR680" s="63"/>
      <c r="AV680" s="63"/>
      <c r="AZ680" s="63"/>
      <c r="BD680" s="63"/>
    </row>
    <row r="681" spans="4:56" ht="13.2" x14ac:dyDescent="0.25">
      <c r="D681" s="63"/>
      <c r="H681" s="63"/>
      <c r="L681" s="63"/>
      <c r="P681" s="63"/>
      <c r="T681" s="63"/>
      <c r="X681" s="63"/>
      <c r="AB681" s="63"/>
      <c r="AF681" s="63"/>
      <c r="AJ681" s="63"/>
      <c r="AN681" s="63"/>
      <c r="AR681" s="63"/>
      <c r="AV681" s="63"/>
      <c r="AZ681" s="63"/>
      <c r="BD681" s="63"/>
    </row>
    <row r="682" spans="4:56" ht="13.2" x14ac:dyDescent="0.25">
      <c r="D682" s="63"/>
      <c r="H682" s="63"/>
      <c r="L682" s="63"/>
      <c r="P682" s="63"/>
      <c r="T682" s="63"/>
      <c r="X682" s="63"/>
      <c r="AB682" s="63"/>
      <c r="AF682" s="63"/>
      <c r="AJ682" s="63"/>
      <c r="AN682" s="63"/>
      <c r="AR682" s="63"/>
      <c r="AV682" s="63"/>
      <c r="AZ682" s="63"/>
      <c r="BD682" s="63"/>
    </row>
    <row r="683" spans="4:56" ht="13.2" x14ac:dyDescent="0.25">
      <c r="D683" s="63"/>
      <c r="H683" s="63"/>
      <c r="L683" s="63"/>
      <c r="P683" s="63"/>
      <c r="T683" s="63"/>
      <c r="X683" s="63"/>
      <c r="AB683" s="63"/>
      <c r="AF683" s="63"/>
      <c r="AJ683" s="63"/>
      <c r="AN683" s="63"/>
      <c r="AR683" s="63"/>
      <c r="AV683" s="63"/>
      <c r="AZ683" s="63"/>
      <c r="BD683" s="63"/>
    </row>
    <row r="684" spans="4:56" ht="13.2" x14ac:dyDescent="0.25">
      <c r="D684" s="63"/>
      <c r="H684" s="63"/>
      <c r="L684" s="63"/>
      <c r="P684" s="63"/>
      <c r="T684" s="63"/>
      <c r="X684" s="63"/>
      <c r="AB684" s="63"/>
      <c r="AF684" s="63"/>
      <c r="AJ684" s="63"/>
      <c r="AN684" s="63"/>
      <c r="AR684" s="63"/>
      <c r="AV684" s="63"/>
      <c r="AZ684" s="63"/>
      <c r="BD684" s="63"/>
    </row>
    <row r="685" spans="4:56" ht="13.2" x14ac:dyDescent="0.25">
      <c r="D685" s="63"/>
      <c r="H685" s="63"/>
      <c r="L685" s="63"/>
      <c r="P685" s="63"/>
      <c r="T685" s="63"/>
      <c r="X685" s="63"/>
      <c r="AB685" s="63"/>
      <c r="AF685" s="63"/>
      <c r="AJ685" s="63"/>
      <c r="AN685" s="63"/>
      <c r="AR685" s="63"/>
      <c r="AV685" s="63"/>
      <c r="AZ685" s="63"/>
      <c r="BD685" s="63"/>
    </row>
    <row r="686" spans="4:56" ht="13.2" x14ac:dyDescent="0.25">
      <c r="D686" s="63"/>
      <c r="H686" s="63"/>
      <c r="L686" s="63"/>
      <c r="P686" s="63"/>
      <c r="T686" s="63"/>
      <c r="X686" s="63"/>
      <c r="AB686" s="63"/>
      <c r="AF686" s="63"/>
      <c r="AJ686" s="63"/>
      <c r="AN686" s="63"/>
      <c r="AR686" s="63"/>
      <c r="AV686" s="63"/>
      <c r="AZ686" s="63"/>
      <c r="BD686" s="63"/>
    </row>
    <row r="687" spans="4:56" ht="13.2" x14ac:dyDescent="0.25">
      <c r="D687" s="63"/>
      <c r="H687" s="63"/>
      <c r="L687" s="63"/>
      <c r="P687" s="63"/>
      <c r="T687" s="63"/>
      <c r="X687" s="63"/>
      <c r="AB687" s="63"/>
      <c r="AF687" s="63"/>
      <c r="AJ687" s="63"/>
      <c r="AN687" s="63"/>
      <c r="AR687" s="63"/>
      <c r="AV687" s="63"/>
      <c r="AZ687" s="63"/>
      <c r="BD687" s="63"/>
    </row>
    <row r="688" spans="4:56" ht="13.2" x14ac:dyDescent="0.25">
      <c r="D688" s="63"/>
      <c r="H688" s="63"/>
      <c r="L688" s="63"/>
      <c r="P688" s="63"/>
      <c r="T688" s="63"/>
      <c r="X688" s="63"/>
      <c r="AB688" s="63"/>
      <c r="AF688" s="63"/>
      <c r="AJ688" s="63"/>
      <c r="AN688" s="63"/>
      <c r="AR688" s="63"/>
      <c r="AV688" s="63"/>
      <c r="AZ688" s="63"/>
      <c r="BD688" s="63"/>
    </row>
    <row r="689" spans="4:56" ht="13.2" x14ac:dyDescent="0.25">
      <c r="D689" s="63"/>
      <c r="H689" s="63"/>
      <c r="L689" s="63"/>
      <c r="P689" s="63"/>
      <c r="T689" s="63"/>
      <c r="X689" s="63"/>
      <c r="AB689" s="63"/>
      <c r="AF689" s="63"/>
      <c r="AJ689" s="63"/>
      <c r="AN689" s="63"/>
      <c r="AR689" s="63"/>
      <c r="AV689" s="63"/>
      <c r="AZ689" s="63"/>
      <c r="BD689" s="63"/>
    </row>
    <row r="690" spans="4:56" ht="13.2" x14ac:dyDescent="0.25">
      <c r="D690" s="63"/>
      <c r="H690" s="63"/>
      <c r="L690" s="63"/>
      <c r="P690" s="63"/>
      <c r="T690" s="63"/>
      <c r="X690" s="63"/>
      <c r="AB690" s="63"/>
      <c r="AF690" s="63"/>
      <c r="AJ690" s="63"/>
      <c r="AN690" s="63"/>
      <c r="AR690" s="63"/>
      <c r="AV690" s="63"/>
      <c r="AZ690" s="63"/>
      <c r="BD690" s="63"/>
    </row>
    <row r="691" spans="4:56" ht="13.2" x14ac:dyDescent="0.25">
      <c r="D691" s="63"/>
      <c r="H691" s="63"/>
      <c r="L691" s="63"/>
      <c r="P691" s="63"/>
      <c r="T691" s="63"/>
      <c r="X691" s="63"/>
      <c r="AB691" s="63"/>
      <c r="AF691" s="63"/>
      <c r="AJ691" s="63"/>
      <c r="AN691" s="63"/>
      <c r="AR691" s="63"/>
      <c r="AV691" s="63"/>
      <c r="AZ691" s="63"/>
      <c r="BD691" s="63"/>
    </row>
    <row r="692" spans="4:56" ht="13.2" x14ac:dyDescent="0.25">
      <c r="D692" s="63"/>
      <c r="H692" s="63"/>
      <c r="L692" s="63"/>
      <c r="P692" s="63"/>
      <c r="T692" s="63"/>
      <c r="X692" s="63"/>
      <c r="AB692" s="63"/>
      <c r="AF692" s="63"/>
      <c r="AJ692" s="63"/>
      <c r="AN692" s="63"/>
      <c r="AR692" s="63"/>
      <c r="AV692" s="63"/>
      <c r="AZ692" s="63"/>
      <c r="BD692" s="63"/>
    </row>
    <row r="693" spans="4:56" ht="13.2" x14ac:dyDescent="0.25">
      <c r="D693" s="63"/>
      <c r="H693" s="63"/>
      <c r="L693" s="63"/>
      <c r="P693" s="63"/>
      <c r="T693" s="63"/>
      <c r="X693" s="63"/>
      <c r="AB693" s="63"/>
      <c r="AF693" s="63"/>
      <c r="AJ693" s="63"/>
      <c r="AN693" s="63"/>
      <c r="AR693" s="63"/>
      <c r="AV693" s="63"/>
      <c r="AZ693" s="63"/>
      <c r="BD693" s="63"/>
    </row>
    <row r="694" spans="4:56" ht="13.2" x14ac:dyDescent="0.25">
      <c r="D694" s="63"/>
      <c r="H694" s="63"/>
      <c r="L694" s="63"/>
      <c r="P694" s="63"/>
      <c r="T694" s="63"/>
      <c r="X694" s="63"/>
      <c r="AB694" s="63"/>
      <c r="AF694" s="63"/>
      <c r="AJ694" s="63"/>
      <c r="AN694" s="63"/>
      <c r="AR694" s="63"/>
      <c r="AV694" s="63"/>
      <c r="AZ694" s="63"/>
      <c r="BD694" s="63"/>
    </row>
    <row r="695" spans="4:56" ht="13.2" x14ac:dyDescent="0.25">
      <c r="D695" s="63"/>
      <c r="H695" s="63"/>
      <c r="L695" s="63"/>
      <c r="P695" s="63"/>
      <c r="T695" s="63"/>
      <c r="X695" s="63"/>
      <c r="AB695" s="63"/>
      <c r="AF695" s="63"/>
      <c r="AJ695" s="63"/>
      <c r="AN695" s="63"/>
      <c r="AR695" s="63"/>
      <c r="AV695" s="63"/>
      <c r="AZ695" s="63"/>
      <c r="BD695" s="63"/>
    </row>
    <row r="696" spans="4:56" ht="13.2" x14ac:dyDescent="0.25">
      <c r="D696" s="63"/>
      <c r="H696" s="63"/>
      <c r="L696" s="63"/>
      <c r="P696" s="63"/>
      <c r="T696" s="63"/>
      <c r="X696" s="63"/>
      <c r="AB696" s="63"/>
      <c r="AF696" s="63"/>
      <c r="AJ696" s="63"/>
      <c r="AN696" s="63"/>
      <c r="AR696" s="63"/>
      <c r="AV696" s="63"/>
      <c r="AZ696" s="63"/>
      <c r="BD696" s="63"/>
    </row>
    <row r="697" spans="4:56" ht="13.2" x14ac:dyDescent="0.25">
      <c r="D697" s="63"/>
      <c r="H697" s="63"/>
      <c r="L697" s="63"/>
      <c r="P697" s="63"/>
      <c r="T697" s="63"/>
      <c r="X697" s="63"/>
      <c r="AB697" s="63"/>
      <c r="AF697" s="63"/>
      <c r="AJ697" s="63"/>
      <c r="AN697" s="63"/>
      <c r="AR697" s="63"/>
      <c r="AV697" s="63"/>
      <c r="AZ697" s="63"/>
      <c r="BD697" s="63"/>
    </row>
    <row r="698" spans="4:56" ht="13.2" x14ac:dyDescent="0.25">
      <c r="D698" s="63"/>
      <c r="H698" s="63"/>
      <c r="L698" s="63"/>
      <c r="P698" s="63"/>
      <c r="T698" s="63"/>
      <c r="X698" s="63"/>
      <c r="AB698" s="63"/>
      <c r="AF698" s="63"/>
      <c r="AJ698" s="63"/>
      <c r="AN698" s="63"/>
      <c r="AR698" s="63"/>
      <c r="AV698" s="63"/>
      <c r="AZ698" s="63"/>
      <c r="BD698" s="63"/>
    </row>
    <row r="699" spans="4:56" ht="13.2" x14ac:dyDescent="0.25">
      <c r="D699" s="63"/>
      <c r="H699" s="63"/>
      <c r="L699" s="63"/>
      <c r="P699" s="63"/>
      <c r="T699" s="63"/>
      <c r="X699" s="63"/>
      <c r="AB699" s="63"/>
      <c r="AF699" s="63"/>
      <c r="AJ699" s="63"/>
      <c r="AN699" s="63"/>
      <c r="AR699" s="63"/>
      <c r="AV699" s="63"/>
      <c r="AZ699" s="63"/>
      <c r="BD699" s="63"/>
    </row>
    <row r="700" spans="4:56" ht="13.2" x14ac:dyDescent="0.25">
      <c r="D700" s="63"/>
      <c r="H700" s="63"/>
      <c r="L700" s="63"/>
      <c r="P700" s="63"/>
      <c r="T700" s="63"/>
      <c r="X700" s="63"/>
      <c r="AB700" s="63"/>
      <c r="AF700" s="63"/>
      <c r="AJ700" s="63"/>
      <c r="AN700" s="63"/>
      <c r="AR700" s="63"/>
      <c r="AV700" s="63"/>
      <c r="AZ700" s="63"/>
      <c r="BD700" s="63"/>
    </row>
    <row r="701" spans="4:56" ht="13.2" x14ac:dyDescent="0.25">
      <c r="D701" s="63"/>
      <c r="H701" s="63"/>
      <c r="L701" s="63"/>
      <c r="P701" s="63"/>
      <c r="T701" s="63"/>
      <c r="X701" s="63"/>
      <c r="AB701" s="63"/>
      <c r="AF701" s="63"/>
      <c r="AJ701" s="63"/>
      <c r="AN701" s="63"/>
      <c r="AR701" s="63"/>
      <c r="AV701" s="63"/>
      <c r="AZ701" s="63"/>
      <c r="BD701" s="63"/>
    </row>
    <row r="702" spans="4:56" ht="13.2" x14ac:dyDescent="0.25">
      <c r="D702" s="63"/>
      <c r="H702" s="63"/>
      <c r="L702" s="63"/>
      <c r="P702" s="63"/>
      <c r="T702" s="63"/>
      <c r="X702" s="63"/>
      <c r="AB702" s="63"/>
      <c r="AF702" s="63"/>
      <c r="AJ702" s="63"/>
      <c r="AN702" s="63"/>
      <c r="AR702" s="63"/>
      <c r="AV702" s="63"/>
      <c r="AZ702" s="63"/>
      <c r="BD702" s="63"/>
    </row>
    <row r="703" spans="4:56" ht="13.2" x14ac:dyDescent="0.25">
      <c r="D703" s="63"/>
      <c r="H703" s="63"/>
      <c r="L703" s="63"/>
      <c r="P703" s="63"/>
      <c r="T703" s="63"/>
      <c r="X703" s="63"/>
      <c r="AB703" s="63"/>
      <c r="AF703" s="63"/>
      <c r="AJ703" s="63"/>
      <c r="AN703" s="63"/>
      <c r="AR703" s="63"/>
      <c r="AV703" s="63"/>
      <c r="AZ703" s="63"/>
      <c r="BD703" s="63"/>
    </row>
    <row r="704" spans="4:56" ht="13.2" x14ac:dyDescent="0.25">
      <c r="D704" s="63"/>
      <c r="H704" s="63"/>
      <c r="L704" s="63"/>
      <c r="P704" s="63"/>
      <c r="T704" s="63"/>
      <c r="X704" s="63"/>
      <c r="AB704" s="63"/>
      <c r="AF704" s="63"/>
      <c r="AJ704" s="63"/>
      <c r="AN704" s="63"/>
      <c r="AR704" s="63"/>
      <c r="AV704" s="63"/>
      <c r="AZ704" s="63"/>
      <c r="BD704" s="63"/>
    </row>
    <row r="705" spans="4:56" ht="13.2" x14ac:dyDescent="0.25">
      <c r="D705" s="63"/>
      <c r="H705" s="63"/>
      <c r="L705" s="63"/>
      <c r="P705" s="63"/>
      <c r="T705" s="63"/>
      <c r="X705" s="63"/>
      <c r="AB705" s="63"/>
      <c r="AF705" s="63"/>
      <c r="AJ705" s="63"/>
      <c r="AN705" s="63"/>
      <c r="AR705" s="63"/>
      <c r="AV705" s="63"/>
      <c r="AZ705" s="63"/>
      <c r="BD705" s="63"/>
    </row>
    <row r="706" spans="4:56" ht="13.2" x14ac:dyDescent="0.25">
      <c r="D706" s="63"/>
      <c r="H706" s="63"/>
      <c r="L706" s="63"/>
      <c r="P706" s="63"/>
      <c r="T706" s="63"/>
      <c r="X706" s="63"/>
      <c r="AB706" s="63"/>
      <c r="AF706" s="63"/>
      <c r="AJ706" s="63"/>
      <c r="AN706" s="63"/>
      <c r="AR706" s="63"/>
      <c r="AV706" s="63"/>
      <c r="AZ706" s="63"/>
      <c r="BD706" s="63"/>
    </row>
    <row r="707" spans="4:56" ht="13.2" x14ac:dyDescent="0.25">
      <c r="D707" s="63"/>
      <c r="H707" s="63"/>
      <c r="L707" s="63"/>
      <c r="P707" s="63"/>
      <c r="T707" s="63"/>
      <c r="X707" s="63"/>
      <c r="AB707" s="63"/>
      <c r="AF707" s="63"/>
      <c r="AJ707" s="63"/>
      <c r="AN707" s="63"/>
      <c r="AR707" s="63"/>
      <c r="AV707" s="63"/>
      <c r="AZ707" s="63"/>
      <c r="BD707" s="63"/>
    </row>
    <row r="708" spans="4:56" ht="13.2" x14ac:dyDescent="0.25">
      <c r="D708" s="63"/>
      <c r="H708" s="63"/>
      <c r="L708" s="63"/>
      <c r="P708" s="63"/>
      <c r="T708" s="63"/>
      <c r="X708" s="63"/>
      <c r="AB708" s="63"/>
      <c r="AF708" s="63"/>
      <c r="AJ708" s="63"/>
      <c r="AN708" s="63"/>
      <c r="AR708" s="63"/>
      <c r="AV708" s="63"/>
      <c r="AZ708" s="63"/>
      <c r="BD708" s="63"/>
    </row>
    <row r="709" spans="4:56" ht="13.2" x14ac:dyDescent="0.25">
      <c r="D709" s="63"/>
      <c r="H709" s="63"/>
      <c r="L709" s="63"/>
      <c r="P709" s="63"/>
      <c r="T709" s="63"/>
      <c r="X709" s="63"/>
      <c r="AB709" s="63"/>
      <c r="AF709" s="63"/>
      <c r="AJ709" s="63"/>
      <c r="AN709" s="63"/>
      <c r="AR709" s="63"/>
      <c r="AV709" s="63"/>
      <c r="AZ709" s="63"/>
      <c r="BD709" s="63"/>
    </row>
    <row r="710" spans="4:56" ht="13.2" x14ac:dyDescent="0.25">
      <c r="D710" s="63"/>
      <c r="H710" s="63"/>
      <c r="L710" s="63"/>
      <c r="P710" s="63"/>
      <c r="T710" s="63"/>
      <c r="X710" s="63"/>
      <c r="AB710" s="63"/>
      <c r="AF710" s="63"/>
      <c r="AJ710" s="63"/>
      <c r="AN710" s="63"/>
      <c r="AR710" s="63"/>
      <c r="AV710" s="63"/>
      <c r="AZ710" s="63"/>
      <c r="BD710" s="63"/>
    </row>
    <row r="711" spans="4:56" ht="13.2" x14ac:dyDescent="0.25">
      <c r="D711" s="63"/>
      <c r="H711" s="63"/>
      <c r="L711" s="63"/>
      <c r="P711" s="63"/>
      <c r="T711" s="63"/>
      <c r="X711" s="63"/>
      <c r="AB711" s="63"/>
      <c r="AF711" s="63"/>
      <c r="AJ711" s="63"/>
      <c r="AN711" s="63"/>
      <c r="AR711" s="63"/>
      <c r="AV711" s="63"/>
      <c r="AZ711" s="63"/>
      <c r="BD711" s="63"/>
    </row>
    <row r="712" spans="4:56" ht="13.2" x14ac:dyDescent="0.25">
      <c r="D712" s="63"/>
      <c r="H712" s="63"/>
      <c r="L712" s="63"/>
      <c r="P712" s="63"/>
      <c r="T712" s="63"/>
      <c r="X712" s="63"/>
      <c r="AB712" s="63"/>
      <c r="AF712" s="63"/>
      <c r="AJ712" s="63"/>
      <c r="AN712" s="63"/>
      <c r="AR712" s="63"/>
      <c r="AV712" s="63"/>
      <c r="AZ712" s="63"/>
      <c r="BD712" s="63"/>
    </row>
    <row r="713" spans="4:56" ht="13.2" x14ac:dyDescent="0.25">
      <c r="D713" s="63"/>
      <c r="H713" s="63"/>
      <c r="L713" s="63"/>
      <c r="P713" s="63"/>
      <c r="T713" s="63"/>
      <c r="X713" s="63"/>
      <c r="AB713" s="63"/>
      <c r="AF713" s="63"/>
      <c r="AJ713" s="63"/>
      <c r="AN713" s="63"/>
      <c r="AR713" s="63"/>
      <c r="AV713" s="63"/>
      <c r="AZ713" s="63"/>
      <c r="BD713" s="63"/>
    </row>
    <row r="714" spans="4:56" ht="13.2" x14ac:dyDescent="0.25">
      <c r="D714" s="63"/>
      <c r="H714" s="63"/>
      <c r="L714" s="63"/>
      <c r="P714" s="63"/>
      <c r="T714" s="63"/>
      <c r="X714" s="63"/>
      <c r="AB714" s="63"/>
      <c r="AF714" s="63"/>
      <c r="AJ714" s="63"/>
      <c r="AN714" s="63"/>
      <c r="AR714" s="63"/>
      <c r="AV714" s="63"/>
      <c r="AZ714" s="63"/>
      <c r="BD714" s="63"/>
    </row>
    <row r="715" spans="4:56" ht="13.2" x14ac:dyDescent="0.25">
      <c r="D715" s="63"/>
      <c r="H715" s="63"/>
      <c r="L715" s="63"/>
      <c r="P715" s="63"/>
      <c r="T715" s="63"/>
      <c r="X715" s="63"/>
      <c r="AB715" s="63"/>
      <c r="AF715" s="63"/>
      <c r="AJ715" s="63"/>
      <c r="AN715" s="63"/>
      <c r="AR715" s="63"/>
      <c r="AV715" s="63"/>
      <c r="AZ715" s="63"/>
      <c r="BD715" s="63"/>
    </row>
    <row r="716" spans="4:56" ht="13.2" x14ac:dyDescent="0.25">
      <c r="D716" s="63"/>
      <c r="H716" s="63"/>
      <c r="L716" s="63"/>
      <c r="P716" s="63"/>
      <c r="T716" s="63"/>
      <c r="X716" s="63"/>
      <c r="AB716" s="63"/>
      <c r="AF716" s="63"/>
      <c r="AJ716" s="63"/>
      <c r="AN716" s="63"/>
      <c r="AR716" s="63"/>
      <c r="AV716" s="63"/>
      <c r="AZ716" s="63"/>
      <c r="BD716" s="63"/>
    </row>
    <row r="717" spans="4:56" ht="13.2" x14ac:dyDescent="0.25">
      <c r="D717" s="63"/>
      <c r="H717" s="63"/>
      <c r="L717" s="63"/>
      <c r="P717" s="63"/>
      <c r="T717" s="63"/>
      <c r="X717" s="63"/>
      <c r="AB717" s="63"/>
      <c r="AF717" s="63"/>
      <c r="AJ717" s="63"/>
      <c r="AN717" s="63"/>
      <c r="AR717" s="63"/>
      <c r="AV717" s="63"/>
      <c r="AZ717" s="63"/>
      <c r="BD717" s="63"/>
    </row>
    <row r="718" spans="4:56" ht="13.2" x14ac:dyDescent="0.25">
      <c r="D718" s="63"/>
      <c r="H718" s="63"/>
      <c r="L718" s="63"/>
      <c r="P718" s="63"/>
      <c r="T718" s="63"/>
      <c r="X718" s="63"/>
      <c r="AB718" s="63"/>
      <c r="AF718" s="63"/>
      <c r="AJ718" s="63"/>
      <c r="AN718" s="63"/>
      <c r="AR718" s="63"/>
      <c r="AV718" s="63"/>
      <c r="AZ718" s="63"/>
      <c r="BD718" s="63"/>
    </row>
    <row r="719" spans="4:56" ht="13.2" x14ac:dyDescent="0.25">
      <c r="D719" s="63"/>
      <c r="H719" s="63"/>
      <c r="L719" s="63"/>
      <c r="P719" s="63"/>
      <c r="T719" s="63"/>
      <c r="X719" s="63"/>
      <c r="AB719" s="63"/>
      <c r="AF719" s="63"/>
      <c r="AJ719" s="63"/>
      <c r="AN719" s="63"/>
      <c r="AR719" s="63"/>
      <c r="AV719" s="63"/>
      <c r="AZ719" s="63"/>
      <c r="BD719" s="63"/>
    </row>
    <row r="720" spans="4:56" ht="13.2" x14ac:dyDescent="0.25">
      <c r="D720" s="63"/>
      <c r="H720" s="63"/>
      <c r="L720" s="63"/>
      <c r="P720" s="63"/>
      <c r="T720" s="63"/>
      <c r="X720" s="63"/>
      <c r="AB720" s="63"/>
      <c r="AF720" s="63"/>
      <c r="AJ720" s="63"/>
      <c r="AN720" s="63"/>
      <c r="AR720" s="63"/>
      <c r="AV720" s="63"/>
      <c r="AZ720" s="63"/>
      <c r="BD720" s="63"/>
    </row>
    <row r="721" spans="4:56" ht="13.2" x14ac:dyDescent="0.25">
      <c r="D721" s="63"/>
      <c r="H721" s="63"/>
      <c r="L721" s="63"/>
      <c r="P721" s="63"/>
      <c r="T721" s="63"/>
      <c r="X721" s="63"/>
      <c r="AB721" s="63"/>
      <c r="AF721" s="63"/>
      <c r="AJ721" s="63"/>
      <c r="AN721" s="63"/>
      <c r="AR721" s="63"/>
      <c r="AV721" s="63"/>
      <c r="AZ721" s="63"/>
      <c r="BD721" s="63"/>
    </row>
    <row r="722" spans="4:56" ht="13.2" x14ac:dyDescent="0.25">
      <c r="D722" s="63"/>
      <c r="H722" s="63"/>
      <c r="L722" s="63"/>
      <c r="P722" s="63"/>
      <c r="T722" s="63"/>
      <c r="X722" s="63"/>
      <c r="AB722" s="63"/>
      <c r="AF722" s="63"/>
      <c r="AJ722" s="63"/>
      <c r="AN722" s="63"/>
      <c r="AR722" s="63"/>
      <c r="AV722" s="63"/>
      <c r="AZ722" s="63"/>
      <c r="BD722" s="63"/>
    </row>
    <row r="723" spans="4:56" ht="13.2" x14ac:dyDescent="0.25">
      <c r="D723" s="63"/>
      <c r="H723" s="63"/>
      <c r="L723" s="63"/>
      <c r="P723" s="63"/>
      <c r="T723" s="63"/>
      <c r="X723" s="63"/>
      <c r="AB723" s="63"/>
      <c r="AF723" s="63"/>
      <c r="AJ723" s="63"/>
      <c r="AN723" s="63"/>
      <c r="AR723" s="63"/>
      <c r="AV723" s="63"/>
      <c r="AZ723" s="63"/>
      <c r="BD723" s="63"/>
    </row>
    <row r="724" spans="4:56" ht="13.2" x14ac:dyDescent="0.25">
      <c r="D724" s="63"/>
      <c r="H724" s="63"/>
      <c r="L724" s="63"/>
      <c r="P724" s="63"/>
      <c r="T724" s="63"/>
      <c r="X724" s="63"/>
      <c r="AB724" s="63"/>
      <c r="AF724" s="63"/>
      <c r="AJ724" s="63"/>
      <c r="AN724" s="63"/>
      <c r="AR724" s="63"/>
      <c r="AV724" s="63"/>
      <c r="AZ724" s="63"/>
      <c r="BD724" s="63"/>
    </row>
    <row r="725" spans="4:56" ht="13.2" x14ac:dyDescent="0.25">
      <c r="D725" s="63"/>
      <c r="H725" s="63"/>
      <c r="L725" s="63"/>
      <c r="P725" s="63"/>
      <c r="T725" s="63"/>
      <c r="X725" s="63"/>
      <c r="AB725" s="63"/>
      <c r="AF725" s="63"/>
      <c r="AJ725" s="63"/>
      <c r="AN725" s="63"/>
      <c r="AR725" s="63"/>
      <c r="AV725" s="63"/>
      <c r="AZ725" s="63"/>
      <c r="BD725" s="63"/>
    </row>
    <row r="726" spans="4:56" ht="13.2" x14ac:dyDescent="0.25">
      <c r="D726" s="63"/>
      <c r="H726" s="63"/>
      <c r="L726" s="63"/>
      <c r="P726" s="63"/>
      <c r="T726" s="63"/>
      <c r="X726" s="63"/>
      <c r="AB726" s="63"/>
      <c r="AF726" s="63"/>
      <c r="AJ726" s="63"/>
      <c r="AN726" s="63"/>
      <c r="AR726" s="63"/>
      <c r="AV726" s="63"/>
      <c r="AZ726" s="63"/>
      <c r="BD726" s="63"/>
    </row>
    <row r="727" spans="4:56" ht="13.2" x14ac:dyDescent="0.25">
      <c r="D727" s="63"/>
      <c r="H727" s="63"/>
      <c r="L727" s="63"/>
      <c r="P727" s="63"/>
      <c r="T727" s="63"/>
      <c r="X727" s="63"/>
      <c r="AB727" s="63"/>
      <c r="AF727" s="63"/>
      <c r="AJ727" s="63"/>
      <c r="AN727" s="63"/>
      <c r="AR727" s="63"/>
      <c r="AV727" s="63"/>
      <c r="AZ727" s="63"/>
      <c r="BD727" s="63"/>
    </row>
    <row r="728" spans="4:56" ht="13.2" x14ac:dyDescent="0.25">
      <c r="D728" s="63"/>
      <c r="H728" s="63"/>
      <c r="L728" s="63"/>
      <c r="P728" s="63"/>
      <c r="T728" s="63"/>
      <c r="X728" s="63"/>
      <c r="AB728" s="63"/>
      <c r="AF728" s="63"/>
      <c r="AJ728" s="63"/>
      <c r="AN728" s="63"/>
      <c r="AR728" s="63"/>
      <c r="AV728" s="63"/>
      <c r="AZ728" s="63"/>
      <c r="BD728" s="63"/>
    </row>
    <row r="729" spans="4:56" ht="13.2" x14ac:dyDescent="0.25">
      <c r="D729" s="63"/>
      <c r="H729" s="63"/>
      <c r="L729" s="63"/>
      <c r="P729" s="63"/>
      <c r="T729" s="63"/>
      <c r="X729" s="63"/>
      <c r="AB729" s="63"/>
      <c r="AF729" s="63"/>
      <c r="AJ729" s="63"/>
      <c r="AN729" s="63"/>
      <c r="AR729" s="63"/>
      <c r="AV729" s="63"/>
      <c r="AZ729" s="63"/>
      <c r="BD729" s="63"/>
    </row>
    <row r="730" spans="4:56" ht="13.2" x14ac:dyDescent="0.25">
      <c r="D730" s="63"/>
      <c r="H730" s="63"/>
      <c r="L730" s="63"/>
      <c r="P730" s="63"/>
      <c r="T730" s="63"/>
      <c r="X730" s="63"/>
      <c r="AB730" s="63"/>
      <c r="AF730" s="63"/>
      <c r="AJ730" s="63"/>
      <c r="AN730" s="63"/>
      <c r="AR730" s="63"/>
      <c r="AV730" s="63"/>
      <c r="AZ730" s="63"/>
      <c r="BD730" s="63"/>
    </row>
    <row r="731" spans="4:56" ht="13.2" x14ac:dyDescent="0.25">
      <c r="D731" s="63"/>
      <c r="H731" s="63"/>
      <c r="L731" s="63"/>
      <c r="P731" s="63"/>
      <c r="T731" s="63"/>
      <c r="X731" s="63"/>
      <c r="AB731" s="63"/>
      <c r="AF731" s="63"/>
      <c r="AJ731" s="63"/>
      <c r="AN731" s="63"/>
      <c r="AR731" s="63"/>
      <c r="AV731" s="63"/>
      <c r="AZ731" s="63"/>
      <c r="BD731" s="63"/>
    </row>
    <row r="732" spans="4:56" ht="13.2" x14ac:dyDescent="0.25">
      <c r="D732" s="63"/>
      <c r="H732" s="63"/>
      <c r="L732" s="63"/>
      <c r="P732" s="63"/>
      <c r="T732" s="63"/>
      <c r="X732" s="63"/>
      <c r="AB732" s="63"/>
      <c r="AF732" s="63"/>
      <c r="AJ732" s="63"/>
      <c r="AN732" s="63"/>
      <c r="AR732" s="63"/>
      <c r="AV732" s="63"/>
      <c r="AZ732" s="63"/>
      <c r="BD732" s="63"/>
    </row>
    <row r="733" spans="4:56" ht="13.2" x14ac:dyDescent="0.25">
      <c r="D733" s="63"/>
      <c r="H733" s="63"/>
      <c r="L733" s="63"/>
      <c r="P733" s="63"/>
      <c r="T733" s="63"/>
      <c r="X733" s="63"/>
      <c r="AB733" s="63"/>
      <c r="AF733" s="63"/>
      <c r="AJ733" s="63"/>
      <c r="AN733" s="63"/>
      <c r="AR733" s="63"/>
      <c r="AV733" s="63"/>
      <c r="AZ733" s="63"/>
      <c r="BD733" s="63"/>
    </row>
    <row r="734" spans="4:56" ht="13.2" x14ac:dyDescent="0.25">
      <c r="D734" s="63"/>
      <c r="H734" s="63"/>
      <c r="L734" s="63"/>
      <c r="P734" s="63"/>
      <c r="T734" s="63"/>
      <c r="X734" s="63"/>
      <c r="AB734" s="63"/>
      <c r="AF734" s="63"/>
      <c r="AJ734" s="63"/>
      <c r="AN734" s="63"/>
      <c r="AR734" s="63"/>
      <c r="AV734" s="63"/>
      <c r="AZ734" s="63"/>
      <c r="BD734" s="63"/>
    </row>
    <row r="735" spans="4:56" ht="13.2" x14ac:dyDescent="0.25">
      <c r="D735" s="63"/>
      <c r="H735" s="63"/>
      <c r="L735" s="63"/>
      <c r="P735" s="63"/>
      <c r="T735" s="63"/>
      <c r="X735" s="63"/>
      <c r="AB735" s="63"/>
      <c r="AF735" s="63"/>
      <c r="AJ735" s="63"/>
      <c r="AN735" s="63"/>
      <c r="AR735" s="63"/>
      <c r="AV735" s="63"/>
      <c r="AZ735" s="63"/>
      <c r="BD735" s="63"/>
    </row>
    <row r="736" spans="4:56" ht="13.2" x14ac:dyDescent="0.25">
      <c r="D736" s="63"/>
      <c r="H736" s="63"/>
      <c r="L736" s="63"/>
      <c r="P736" s="63"/>
      <c r="T736" s="63"/>
      <c r="X736" s="63"/>
      <c r="AB736" s="63"/>
      <c r="AF736" s="63"/>
      <c r="AJ736" s="63"/>
      <c r="AN736" s="63"/>
      <c r="AR736" s="63"/>
      <c r="AV736" s="63"/>
      <c r="AZ736" s="63"/>
      <c r="BD736" s="63"/>
    </row>
    <row r="737" spans="4:56" ht="13.2" x14ac:dyDescent="0.25">
      <c r="D737" s="63"/>
      <c r="H737" s="63"/>
      <c r="L737" s="63"/>
      <c r="P737" s="63"/>
      <c r="T737" s="63"/>
      <c r="X737" s="63"/>
      <c r="AB737" s="63"/>
      <c r="AF737" s="63"/>
      <c r="AJ737" s="63"/>
      <c r="AN737" s="63"/>
      <c r="AR737" s="63"/>
      <c r="AV737" s="63"/>
      <c r="AZ737" s="63"/>
      <c r="BD737" s="63"/>
    </row>
    <row r="738" spans="4:56" ht="13.2" x14ac:dyDescent="0.25">
      <c r="D738" s="63"/>
      <c r="H738" s="63"/>
      <c r="L738" s="63"/>
      <c r="P738" s="63"/>
      <c r="T738" s="63"/>
      <c r="X738" s="63"/>
      <c r="AB738" s="63"/>
      <c r="AF738" s="63"/>
      <c r="AJ738" s="63"/>
      <c r="AN738" s="63"/>
      <c r="AR738" s="63"/>
      <c r="AV738" s="63"/>
      <c r="AZ738" s="63"/>
      <c r="BD738" s="63"/>
    </row>
    <row r="739" spans="4:56" ht="13.2" x14ac:dyDescent="0.25">
      <c r="D739" s="63"/>
      <c r="H739" s="63"/>
      <c r="L739" s="63"/>
      <c r="P739" s="63"/>
      <c r="T739" s="63"/>
      <c r="X739" s="63"/>
      <c r="AB739" s="63"/>
      <c r="AF739" s="63"/>
      <c r="AJ739" s="63"/>
      <c r="AN739" s="63"/>
      <c r="AR739" s="63"/>
      <c r="AV739" s="63"/>
      <c r="AZ739" s="63"/>
      <c r="BD739" s="63"/>
    </row>
    <row r="740" spans="4:56" ht="13.2" x14ac:dyDescent="0.25">
      <c r="D740" s="63"/>
      <c r="H740" s="63"/>
      <c r="L740" s="63"/>
      <c r="P740" s="63"/>
      <c r="T740" s="63"/>
      <c r="X740" s="63"/>
      <c r="AB740" s="63"/>
      <c r="AF740" s="63"/>
      <c r="AJ740" s="63"/>
      <c r="AN740" s="63"/>
      <c r="AR740" s="63"/>
      <c r="AV740" s="63"/>
      <c r="AZ740" s="63"/>
      <c r="BD740" s="63"/>
    </row>
    <row r="741" spans="4:56" ht="13.2" x14ac:dyDescent="0.25">
      <c r="D741" s="63"/>
      <c r="H741" s="63"/>
      <c r="L741" s="63"/>
      <c r="P741" s="63"/>
      <c r="T741" s="63"/>
      <c r="X741" s="63"/>
      <c r="AB741" s="63"/>
      <c r="AF741" s="63"/>
      <c r="AJ741" s="63"/>
      <c r="AN741" s="63"/>
      <c r="AR741" s="63"/>
      <c r="AV741" s="63"/>
      <c r="AZ741" s="63"/>
      <c r="BD741" s="63"/>
    </row>
    <row r="742" spans="4:56" ht="13.2" x14ac:dyDescent="0.25">
      <c r="D742" s="63"/>
      <c r="H742" s="63"/>
      <c r="L742" s="63"/>
      <c r="P742" s="63"/>
      <c r="T742" s="63"/>
      <c r="X742" s="63"/>
      <c r="AB742" s="63"/>
      <c r="AF742" s="63"/>
      <c r="AJ742" s="63"/>
      <c r="AN742" s="63"/>
      <c r="AR742" s="63"/>
      <c r="AV742" s="63"/>
      <c r="AZ742" s="63"/>
      <c r="BD742" s="63"/>
    </row>
    <row r="743" spans="4:56" ht="13.2" x14ac:dyDescent="0.25">
      <c r="D743" s="63"/>
      <c r="H743" s="63"/>
      <c r="L743" s="63"/>
      <c r="P743" s="63"/>
      <c r="T743" s="63"/>
      <c r="X743" s="63"/>
      <c r="AB743" s="63"/>
      <c r="AF743" s="63"/>
      <c r="AJ743" s="63"/>
      <c r="AN743" s="63"/>
      <c r="AR743" s="63"/>
      <c r="AV743" s="63"/>
      <c r="AZ743" s="63"/>
      <c r="BD743" s="63"/>
    </row>
    <row r="744" spans="4:56" ht="13.2" x14ac:dyDescent="0.25">
      <c r="D744" s="63"/>
      <c r="H744" s="63"/>
      <c r="L744" s="63"/>
      <c r="P744" s="63"/>
      <c r="T744" s="63"/>
      <c r="X744" s="63"/>
      <c r="AB744" s="63"/>
      <c r="AF744" s="63"/>
      <c r="AJ744" s="63"/>
      <c r="AN744" s="63"/>
      <c r="AR744" s="63"/>
      <c r="AV744" s="63"/>
      <c r="AZ744" s="63"/>
      <c r="BD744" s="63"/>
    </row>
    <row r="745" spans="4:56" ht="13.2" x14ac:dyDescent="0.25">
      <c r="D745" s="63"/>
      <c r="H745" s="63"/>
      <c r="L745" s="63"/>
      <c r="P745" s="63"/>
      <c r="T745" s="63"/>
      <c r="X745" s="63"/>
      <c r="AB745" s="63"/>
      <c r="AF745" s="63"/>
      <c r="AJ745" s="63"/>
      <c r="AN745" s="63"/>
      <c r="AR745" s="63"/>
      <c r="AV745" s="63"/>
      <c r="AZ745" s="63"/>
      <c r="BD745" s="63"/>
    </row>
    <row r="746" spans="4:56" ht="13.2" x14ac:dyDescent="0.25">
      <c r="D746" s="63"/>
      <c r="H746" s="63"/>
      <c r="L746" s="63"/>
      <c r="P746" s="63"/>
      <c r="T746" s="63"/>
      <c r="X746" s="63"/>
      <c r="AB746" s="63"/>
      <c r="AF746" s="63"/>
      <c r="AJ746" s="63"/>
      <c r="AN746" s="63"/>
      <c r="AR746" s="63"/>
      <c r="AV746" s="63"/>
      <c r="AZ746" s="63"/>
      <c r="BD746" s="63"/>
    </row>
    <row r="747" spans="4:56" ht="13.2" x14ac:dyDescent="0.25">
      <c r="D747" s="63"/>
      <c r="H747" s="63"/>
      <c r="L747" s="63"/>
      <c r="P747" s="63"/>
      <c r="T747" s="63"/>
      <c r="X747" s="63"/>
      <c r="AB747" s="63"/>
      <c r="AF747" s="63"/>
      <c r="AJ747" s="63"/>
      <c r="AN747" s="63"/>
      <c r="AR747" s="63"/>
      <c r="AV747" s="63"/>
      <c r="AZ747" s="63"/>
      <c r="BD747" s="63"/>
    </row>
    <row r="748" spans="4:56" ht="13.2" x14ac:dyDescent="0.25">
      <c r="D748" s="63"/>
      <c r="H748" s="63"/>
      <c r="L748" s="63"/>
      <c r="P748" s="63"/>
      <c r="T748" s="63"/>
      <c r="X748" s="63"/>
      <c r="AB748" s="63"/>
      <c r="AF748" s="63"/>
      <c r="AJ748" s="63"/>
      <c r="AN748" s="63"/>
      <c r="AR748" s="63"/>
      <c r="AV748" s="63"/>
      <c r="AZ748" s="63"/>
      <c r="BD748" s="63"/>
    </row>
    <row r="749" spans="4:56" ht="13.2" x14ac:dyDescent="0.25">
      <c r="D749" s="63"/>
      <c r="H749" s="63"/>
      <c r="L749" s="63"/>
      <c r="P749" s="63"/>
      <c r="T749" s="63"/>
      <c r="X749" s="63"/>
      <c r="AB749" s="63"/>
      <c r="AF749" s="63"/>
      <c r="AJ749" s="63"/>
      <c r="AN749" s="63"/>
      <c r="AR749" s="63"/>
      <c r="AV749" s="63"/>
      <c r="AZ749" s="63"/>
      <c r="BD749" s="63"/>
    </row>
    <row r="750" spans="4:56" ht="13.2" x14ac:dyDescent="0.25">
      <c r="D750" s="63"/>
      <c r="H750" s="63"/>
      <c r="L750" s="63"/>
      <c r="P750" s="63"/>
      <c r="T750" s="63"/>
      <c r="X750" s="63"/>
      <c r="AB750" s="63"/>
      <c r="AF750" s="63"/>
      <c r="AJ750" s="63"/>
      <c r="AN750" s="63"/>
      <c r="AR750" s="63"/>
      <c r="AV750" s="63"/>
      <c r="AZ750" s="63"/>
      <c r="BD750" s="63"/>
    </row>
    <row r="751" spans="4:56" ht="13.2" x14ac:dyDescent="0.25">
      <c r="D751" s="63"/>
      <c r="H751" s="63"/>
      <c r="L751" s="63"/>
      <c r="P751" s="63"/>
      <c r="T751" s="63"/>
      <c r="X751" s="63"/>
      <c r="AB751" s="63"/>
      <c r="AF751" s="63"/>
      <c r="AJ751" s="63"/>
      <c r="AN751" s="63"/>
      <c r="AR751" s="63"/>
      <c r="AV751" s="63"/>
      <c r="AZ751" s="63"/>
      <c r="BD751" s="63"/>
    </row>
    <row r="752" spans="4:56" ht="13.2" x14ac:dyDescent="0.25">
      <c r="D752" s="63"/>
      <c r="H752" s="63"/>
      <c r="L752" s="63"/>
      <c r="P752" s="63"/>
      <c r="T752" s="63"/>
      <c r="X752" s="63"/>
      <c r="AB752" s="63"/>
      <c r="AF752" s="63"/>
      <c r="AJ752" s="63"/>
      <c r="AN752" s="63"/>
      <c r="AR752" s="63"/>
      <c r="AV752" s="63"/>
      <c r="AZ752" s="63"/>
      <c r="BD752" s="63"/>
    </row>
    <row r="753" spans="4:56" ht="13.2" x14ac:dyDescent="0.25">
      <c r="D753" s="63"/>
      <c r="H753" s="63"/>
      <c r="L753" s="63"/>
      <c r="P753" s="63"/>
      <c r="T753" s="63"/>
      <c r="X753" s="63"/>
      <c r="AB753" s="63"/>
      <c r="AF753" s="63"/>
      <c r="AJ753" s="63"/>
      <c r="AN753" s="63"/>
      <c r="AR753" s="63"/>
      <c r="AV753" s="63"/>
      <c r="AZ753" s="63"/>
      <c r="BD753" s="63"/>
    </row>
    <row r="754" spans="4:56" ht="13.2" x14ac:dyDescent="0.25">
      <c r="D754" s="63"/>
      <c r="H754" s="63"/>
      <c r="L754" s="63"/>
      <c r="P754" s="63"/>
      <c r="T754" s="63"/>
      <c r="X754" s="63"/>
      <c r="AB754" s="63"/>
      <c r="AF754" s="63"/>
      <c r="AJ754" s="63"/>
      <c r="AN754" s="63"/>
      <c r="AR754" s="63"/>
      <c r="AV754" s="63"/>
      <c r="AZ754" s="63"/>
      <c r="BD754" s="63"/>
    </row>
    <row r="755" spans="4:56" ht="13.2" x14ac:dyDescent="0.25">
      <c r="D755" s="63"/>
      <c r="H755" s="63"/>
      <c r="L755" s="63"/>
      <c r="P755" s="63"/>
      <c r="T755" s="63"/>
      <c r="X755" s="63"/>
      <c r="AB755" s="63"/>
      <c r="AF755" s="63"/>
      <c r="AJ755" s="63"/>
      <c r="AN755" s="63"/>
      <c r="AR755" s="63"/>
      <c r="AV755" s="63"/>
      <c r="AZ755" s="63"/>
      <c r="BD755" s="63"/>
    </row>
    <row r="756" spans="4:56" ht="13.2" x14ac:dyDescent="0.25">
      <c r="D756" s="63"/>
      <c r="H756" s="63"/>
      <c r="L756" s="63"/>
      <c r="P756" s="63"/>
      <c r="T756" s="63"/>
      <c r="X756" s="63"/>
      <c r="AB756" s="63"/>
      <c r="AF756" s="63"/>
      <c r="AJ756" s="63"/>
      <c r="AN756" s="63"/>
      <c r="AR756" s="63"/>
      <c r="AV756" s="63"/>
      <c r="AZ756" s="63"/>
      <c r="BD756" s="63"/>
    </row>
    <row r="757" spans="4:56" ht="13.2" x14ac:dyDescent="0.25">
      <c r="D757" s="63"/>
      <c r="H757" s="63"/>
      <c r="L757" s="63"/>
      <c r="P757" s="63"/>
      <c r="T757" s="63"/>
      <c r="X757" s="63"/>
      <c r="AB757" s="63"/>
      <c r="AF757" s="63"/>
      <c r="AJ757" s="63"/>
      <c r="AN757" s="63"/>
      <c r="AR757" s="63"/>
      <c r="AV757" s="63"/>
      <c r="AZ757" s="63"/>
      <c r="BD757" s="63"/>
    </row>
    <row r="758" spans="4:56" ht="13.2" x14ac:dyDescent="0.25">
      <c r="D758" s="63"/>
      <c r="H758" s="63"/>
      <c r="L758" s="63"/>
      <c r="P758" s="63"/>
      <c r="T758" s="63"/>
      <c r="X758" s="63"/>
      <c r="AB758" s="63"/>
      <c r="AF758" s="63"/>
      <c r="AJ758" s="63"/>
      <c r="AN758" s="63"/>
      <c r="AR758" s="63"/>
      <c r="AV758" s="63"/>
      <c r="AZ758" s="63"/>
      <c r="BD758" s="63"/>
    </row>
    <row r="759" spans="4:56" ht="13.2" x14ac:dyDescent="0.25">
      <c r="D759" s="63"/>
      <c r="H759" s="63"/>
      <c r="L759" s="63"/>
      <c r="P759" s="63"/>
      <c r="T759" s="63"/>
      <c r="X759" s="63"/>
      <c r="AB759" s="63"/>
      <c r="AF759" s="63"/>
      <c r="AJ759" s="63"/>
      <c r="AN759" s="63"/>
      <c r="AR759" s="63"/>
      <c r="AV759" s="63"/>
      <c r="AZ759" s="63"/>
      <c r="BD759" s="63"/>
    </row>
    <row r="760" spans="4:56" ht="13.2" x14ac:dyDescent="0.25">
      <c r="D760" s="63"/>
      <c r="H760" s="63"/>
      <c r="L760" s="63"/>
      <c r="P760" s="63"/>
      <c r="T760" s="63"/>
      <c r="X760" s="63"/>
      <c r="AB760" s="63"/>
      <c r="AF760" s="63"/>
      <c r="AJ760" s="63"/>
      <c r="AN760" s="63"/>
      <c r="AR760" s="63"/>
      <c r="AV760" s="63"/>
      <c r="AZ760" s="63"/>
      <c r="BD760" s="63"/>
    </row>
    <row r="761" spans="4:56" ht="13.2" x14ac:dyDescent="0.25">
      <c r="D761" s="63"/>
      <c r="H761" s="63"/>
      <c r="L761" s="63"/>
      <c r="P761" s="63"/>
      <c r="T761" s="63"/>
      <c r="X761" s="63"/>
      <c r="AB761" s="63"/>
      <c r="AF761" s="63"/>
      <c r="AJ761" s="63"/>
      <c r="AN761" s="63"/>
      <c r="AR761" s="63"/>
      <c r="AV761" s="63"/>
      <c r="AZ761" s="63"/>
      <c r="BD761" s="63"/>
    </row>
    <row r="762" spans="4:56" ht="13.2" x14ac:dyDescent="0.25">
      <c r="D762" s="63"/>
      <c r="H762" s="63"/>
      <c r="L762" s="63"/>
      <c r="P762" s="63"/>
      <c r="T762" s="63"/>
      <c r="X762" s="63"/>
      <c r="AB762" s="63"/>
      <c r="AF762" s="63"/>
      <c r="AJ762" s="63"/>
      <c r="AN762" s="63"/>
      <c r="AR762" s="63"/>
      <c r="AV762" s="63"/>
      <c r="AZ762" s="63"/>
      <c r="BD762" s="63"/>
    </row>
    <row r="763" spans="4:56" ht="13.2" x14ac:dyDescent="0.25">
      <c r="D763" s="63"/>
      <c r="H763" s="63"/>
      <c r="L763" s="63"/>
      <c r="P763" s="63"/>
      <c r="T763" s="63"/>
      <c r="X763" s="63"/>
      <c r="AB763" s="63"/>
      <c r="AF763" s="63"/>
      <c r="AJ763" s="63"/>
      <c r="AN763" s="63"/>
      <c r="AR763" s="63"/>
      <c r="AV763" s="63"/>
      <c r="AZ763" s="63"/>
      <c r="BD763" s="63"/>
    </row>
    <row r="764" spans="4:56" ht="13.2" x14ac:dyDescent="0.25">
      <c r="D764" s="63"/>
      <c r="H764" s="63"/>
      <c r="L764" s="63"/>
      <c r="P764" s="63"/>
      <c r="T764" s="63"/>
      <c r="X764" s="63"/>
      <c r="AB764" s="63"/>
      <c r="AF764" s="63"/>
      <c r="AJ764" s="63"/>
      <c r="AN764" s="63"/>
      <c r="AR764" s="63"/>
      <c r="AV764" s="63"/>
      <c r="AZ764" s="63"/>
      <c r="BD764" s="63"/>
    </row>
    <row r="765" spans="4:56" ht="13.2" x14ac:dyDescent="0.25">
      <c r="D765" s="63"/>
      <c r="H765" s="63"/>
      <c r="L765" s="63"/>
      <c r="P765" s="63"/>
      <c r="T765" s="63"/>
      <c r="X765" s="63"/>
      <c r="AB765" s="63"/>
      <c r="AF765" s="63"/>
      <c r="AJ765" s="63"/>
      <c r="AN765" s="63"/>
      <c r="AR765" s="63"/>
      <c r="AV765" s="63"/>
      <c r="AZ765" s="63"/>
      <c r="BD765" s="63"/>
    </row>
    <row r="766" spans="4:56" ht="13.2" x14ac:dyDescent="0.25">
      <c r="D766" s="63"/>
      <c r="H766" s="63"/>
      <c r="L766" s="63"/>
      <c r="P766" s="63"/>
      <c r="T766" s="63"/>
      <c r="X766" s="63"/>
      <c r="AB766" s="63"/>
      <c r="AF766" s="63"/>
      <c r="AJ766" s="63"/>
      <c r="AN766" s="63"/>
      <c r="AR766" s="63"/>
      <c r="AV766" s="63"/>
      <c r="AZ766" s="63"/>
      <c r="BD766" s="63"/>
    </row>
    <row r="767" spans="4:56" ht="13.2" x14ac:dyDescent="0.25">
      <c r="D767" s="63"/>
      <c r="H767" s="63"/>
      <c r="L767" s="63"/>
      <c r="P767" s="63"/>
      <c r="T767" s="63"/>
      <c r="X767" s="63"/>
      <c r="AB767" s="63"/>
      <c r="AF767" s="63"/>
      <c r="AJ767" s="63"/>
      <c r="AN767" s="63"/>
      <c r="AR767" s="63"/>
      <c r="AV767" s="63"/>
      <c r="AZ767" s="63"/>
      <c r="BD767" s="63"/>
    </row>
    <row r="768" spans="4:56" ht="13.2" x14ac:dyDescent="0.25">
      <c r="D768" s="63"/>
      <c r="H768" s="63"/>
      <c r="L768" s="63"/>
      <c r="P768" s="63"/>
      <c r="T768" s="63"/>
      <c r="X768" s="63"/>
      <c r="AB768" s="63"/>
      <c r="AF768" s="63"/>
      <c r="AJ768" s="63"/>
      <c r="AN768" s="63"/>
      <c r="AR768" s="63"/>
      <c r="AV768" s="63"/>
      <c r="AZ768" s="63"/>
      <c r="BD768" s="63"/>
    </row>
    <row r="769" spans="4:56" ht="13.2" x14ac:dyDescent="0.25">
      <c r="D769" s="63"/>
      <c r="H769" s="63"/>
      <c r="L769" s="63"/>
      <c r="P769" s="63"/>
      <c r="T769" s="63"/>
      <c r="X769" s="63"/>
      <c r="AB769" s="63"/>
      <c r="AF769" s="63"/>
      <c r="AJ769" s="63"/>
      <c r="AN769" s="63"/>
      <c r="AR769" s="63"/>
      <c r="AV769" s="63"/>
      <c r="AZ769" s="63"/>
      <c r="BD769" s="63"/>
    </row>
    <row r="770" spans="4:56" ht="13.2" x14ac:dyDescent="0.25">
      <c r="D770" s="63"/>
      <c r="H770" s="63"/>
      <c r="L770" s="63"/>
      <c r="P770" s="63"/>
      <c r="T770" s="63"/>
      <c r="X770" s="63"/>
      <c r="AB770" s="63"/>
      <c r="AF770" s="63"/>
      <c r="AJ770" s="63"/>
      <c r="AN770" s="63"/>
      <c r="AR770" s="63"/>
      <c r="AV770" s="63"/>
      <c r="AZ770" s="63"/>
      <c r="BD770" s="63"/>
    </row>
    <row r="771" spans="4:56" ht="13.2" x14ac:dyDescent="0.25">
      <c r="D771" s="63"/>
      <c r="H771" s="63"/>
      <c r="L771" s="63"/>
      <c r="P771" s="63"/>
      <c r="T771" s="63"/>
      <c r="X771" s="63"/>
      <c r="AB771" s="63"/>
      <c r="AF771" s="63"/>
      <c r="AJ771" s="63"/>
      <c r="AN771" s="63"/>
      <c r="AR771" s="63"/>
      <c r="AV771" s="63"/>
      <c r="AZ771" s="63"/>
      <c r="BD771" s="63"/>
    </row>
    <row r="772" spans="4:56" ht="13.2" x14ac:dyDescent="0.25">
      <c r="D772" s="63"/>
      <c r="H772" s="63"/>
      <c r="L772" s="63"/>
      <c r="P772" s="63"/>
      <c r="T772" s="63"/>
      <c r="X772" s="63"/>
      <c r="AB772" s="63"/>
      <c r="AF772" s="63"/>
      <c r="AJ772" s="63"/>
      <c r="AN772" s="63"/>
      <c r="AR772" s="63"/>
      <c r="AV772" s="63"/>
      <c r="AZ772" s="63"/>
      <c r="BD772" s="63"/>
    </row>
    <row r="773" spans="4:56" ht="13.2" x14ac:dyDescent="0.25">
      <c r="D773" s="63"/>
      <c r="H773" s="63"/>
      <c r="L773" s="63"/>
      <c r="P773" s="63"/>
      <c r="T773" s="63"/>
      <c r="X773" s="63"/>
      <c r="AB773" s="63"/>
      <c r="AF773" s="63"/>
      <c r="AJ773" s="63"/>
      <c r="AN773" s="63"/>
      <c r="AR773" s="63"/>
      <c r="AV773" s="63"/>
      <c r="AZ773" s="63"/>
      <c r="BD773" s="63"/>
    </row>
    <row r="774" spans="4:56" ht="13.2" x14ac:dyDescent="0.25">
      <c r="D774" s="63"/>
      <c r="H774" s="63"/>
      <c r="L774" s="63"/>
      <c r="P774" s="63"/>
      <c r="T774" s="63"/>
      <c r="X774" s="63"/>
      <c r="AB774" s="63"/>
      <c r="AF774" s="63"/>
      <c r="AJ774" s="63"/>
      <c r="AN774" s="63"/>
      <c r="AR774" s="63"/>
      <c r="AV774" s="63"/>
      <c r="AZ774" s="63"/>
      <c r="BD774" s="63"/>
    </row>
    <row r="775" spans="4:56" ht="13.2" x14ac:dyDescent="0.25">
      <c r="D775" s="63"/>
      <c r="H775" s="63"/>
      <c r="L775" s="63"/>
      <c r="P775" s="63"/>
      <c r="T775" s="63"/>
      <c r="X775" s="63"/>
      <c r="AB775" s="63"/>
      <c r="AF775" s="63"/>
      <c r="AJ775" s="63"/>
      <c r="AN775" s="63"/>
      <c r="AR775" s="63"/>
      <c r="AV775" s="63"/>
      <c r="AZ775" s="63"/>
      <c r="BD775" s="63"/>
    </row>
    <row r="776" spans="4:56" ht="13.2" x14ac:dyDescent="0.25">
      <c r="D776" s="63"/>
      <c r="H776" s="63"/>
      <c r="L776" s="63"/>
      <c r="P776" s="63"/>
      <c r="T776" s="63"/>
      <c r="X776" s="63"/>
      <c r="AB776" s="63"/>
      <c r="AF776" s="63"/>
      <c r="AJ776" s="63"/>
      <c r="AN776" s="63"/>
      <c r="AR776" s="63"/>
      <c r="AV776" s="63"/>
      <c r="AZ776" s="63"/>
      <c r="BD776" s="63"/>
    </row>
    <row r="777" spans="4:56" ht="13.2" x14ac:dyDescent="0.25">
      <c r="D777" s="63"/>
      <c r="H777" s="63"/>
      <c r="L777" s="63"/>
      <c r="P777" s="63"/>
      <c r="T777" s="63"/>
      <c r="X777" s="63"/>
      <c r="AB777" s="63"/>
      <c r="AF777" s="63"/>
      <c r="AJ777" s="63"/>
      <c r="AN777" s="63"/>
      <c r="AR777" s="63"/>
      <c r="AV777" s="63"/>
      <c r="AZ777" s="63"/>
      <c r="BD777" s="63"/>
    </row>
    <row r="778" spans="4:56" ht="13.2" x14ac:dyDescent="0.25">
      <c r="D778" s="63"/>
      <c r="H778" s="63"/>
      <c r="L778" s="63"/>
      <c r="P778" s="63"/>
      <c r="T778" s="63"/>
      <c r="X778" s="63"/>
      <c r="AB778" s="63"/>
      <c r="AF778" s="63"/>
      <c r="AJ778" s="63"/>
      <c r="AN778" s="63"/>
      <c r="AR778" s="63"/>
      <c r="AV778" s="63"/>
      <c r="AZ778" s="63"/>
      <c r="BD778" s="63"/>
    </row>
    <row r="779" spans="4:56" ht="13.2" x14ac:dyDescent="0.25">
      <c r="D779" s="63"/>
      <c r="H779" s="63"/>
      <c r="L779" s="63"/>
      <c r="P779" s="63"/>
      <c r="T779" s="63"/>
      <c r="X779" s="63"/>
      <c r="AB779" s="63"/>
      <c r="AF779" s="63"/>
      <c r="AJ779" s="63"/>
      <c r="AN779" s="63"/>
      <c r="AR779" s="63"/>
      <c r="AV779" s="63"/>
      <c r="AZ779" s="63"/>
      <c r="BD779" s="63"/>
    </row>
    <row r="780" spans="4:56" ht="13.2" x14ac:dyDescent="0.25">
      <c r="D780" s="63"/>
      <c r="H780" s="63"/>
      <c r="L780" s="63"/>
      <c r="P780" s="63"/>
      <c r="T780" s="63"/>
      <c r="X780" s="63"/>
      <c r="AB780" s="63"/>
      <c r="AF780" s="63"/>
      <c r="AJ780" s="63"/>
      <c r="AN780" s="63"/>
      <c r="AR780" s="63"/>
      <c r="AV780" s="63"/>
      <c r="AZ780" s="63"/>
      <c r="BD780" s="63"/>
    </row>
    <row r="781" spans="4:56" ht="13.2" x14ac:dyDescent="0.25">
      <c r="D781" s="63"/>
      <c r="H781" s="63"/>
      <c r="L781" s="63"/>
      <c r="P781" s="63"/>
      <c r="T781" s="63"/>
      <c r="X781" s="63"/>
      <c r="AB781" s="63"/>
      <c r="AF781" s="63"/>
      <c r="AJ781" s="63"/>
      <c r="AN781" s="63"/>
      <c r="AR781" s="63"/>
      <c r="AV781" s="63"/>
      <c r="AZ781" s="63"/>
      <c r="BD781" s="63"/>
    </row>
    <row r="782" spans="4:56" ht="13.2" x14ac:dyDescent="0.25">
      <c r="D782" s="63"/>
      <c r="H782" s="63"/>
      <c r="L782" s="63"/>
      <c r="P782" s="63"/>
      <c r="T782" s="63"/>
      <c r="X782" s="63"/>
      <c r="AB782" s="63"/>
      <c r="AF782" s="63"/>
      <c r="AJ782" s="63"/>
      <c r="AN782" s="63"/>
      <c r="AR782" s="63"/>
      <c r="AV782" s="63"/>
      <c r="AZ782" s="63"/>
      <c r="BD782" s="63"/>
    </row>
    <row r="783" spans="4:56" ht="13.2" x14ac:dyDescent="0.25">
      <c r="D783" s="63"/>
      <c r="H783" s="63"/>
      <c r="L783" s="63"/>
      <c r="P783" s="63"/>
      <c r="T783" s="63"/>
      <c r="X783" s="63"/>
      <c r="AB783" s="63"/>
      <c r="AF783" s="63"/>
      <c r="AJ783" s="63"/>
      <c r="AN783" s="63"/>
      <c r="AR783" s="63"/>
      <c r="AV783" s="63"/>
      <c r="AZ783" s="63"/>
      <c r="BD783" s="63"/>
    </row>
    <row r="784" spans="4:56" ht="13.2" x14ac:dyDescent="0.25">
      <c r="D784" s="63"/>
      <c r="H784" s="63"/>
      <c r="L784" s="63"/>
      <c r="P784" s="63"/>
      <c r="T784" s="63"/>
      <c r="X784" s="63"/>
      <c r="AB784" s="63"/>
      <c r="AF784" s="63"/>
      <c r="AJ784" s="63"/>
      <c r="AN784" s="63"/>
      <c r="AR784" s="63"/>
      <c r="AV784" s="63"/>
      <c r="AZ784" s="63"/>
      <c r="BD784" s="63"/>
    </row>
    <row r="785" spans="4:56" ht="13.2" x14ac:dyDescent="0.25">
      <c r="D785" s="63"/>
      <c r="H785" s="63"/>
      <c r="L785" s="63"/>
      <c r="P785" s="63"/>
      <c r="T785" s="63"/>
      <c r="X785" s="63"/>
      <c r="AB785" s="63"/>
      <c r="AF785" s="63"/>
      <c r="AJ785" s="63"/>
      <c r="AN785" s="63"/>
      <c r="AR785" s="63"/>
      <c r="AV785" s="63"/>
      <c r="AZ785" s="63"/>
      <c r="BD785" s="63"/>
    </row>
    <row r="786" spans="4:56" ht="13.2" x14ac:dyDescent="0.25">
      <c r="D786" s="63"/>
      <c r="H786" s="63"/>
      <c r="L786" s="63"/>
      <c r="P786" s="63"/>
      <c r="T786" s="63"/>
      <c r="X786" s="63"/>
      <c r="AB786" s="63"/>
      <c r="AF786" s="63"/>
      <c r="AJ786" s="63"/>
      <c r="AN786" s="63"/>
      <c r="AR786" s="63"/>
      <c r="AV786" s="63"/>
      <c r="AZ786" s="63"/>
      <c r="BD786" s="63"/>
    </row>
    <row r="787" spans="4:56" ht="13.2" x14ac:dyDescent="0.25">
      <c r="D787" s="63"/>
      <c r="H787" s="63"/>
      <c r="L787" s="63"/>
      <c r="P787" s="63"/>
      <c r="T787" s="63"/>
      <c r="X787" s="63"/>
      <c r="AB787" s="63"/>
      <c r="AF787" s="63"/>
      <c r="AJ787" s="63"/>
      <c r="AN787" s="63"/>
      <c r="AR787" s="63"/>
      <c r="AV787" s="63"/>
      <c r="AZ787" s="63"/>
      <c r="BD787" s="63"/>
    </row>
    <row r="788" spans="4:56" ht="13.2" x14ac:dyDescent="0.25">
      <c r="D788" s="63"/>
      <c r="H788" s="63"/>
      <c r="L788" s="63"/>
      <c r="P788" s="63"/>
      <c r="T788" s="63"/>
      <c r="X788" s="63"/>
      <c r="AB788" s="63"/>
      <c r="AF788" s="63"/>
      <c r="AJ788" s="63"/>
      <c r="AN788" s="63"/>
      <c r="AR788" s="63"/>
      <c r="AV788" s="63"/>
      <c r="AZ788" s="63"/>
      <c r="BD788" s="63"/>
    </row>
    <row r="789" spans="4:56" ht="13.2" x14ac:dyDescent="0.25">
      <c r="D789" s="63"/>
      <c r="H789" s="63"/>
      <c r="L789" s="63"/>
      <c r="P789" s="63"/>
      <c r="T789" s="63"/>
      <c r="X789" s="63"/>
      <c r="AB789" s="63"/>
      <c r="AF789" s="63"/>
      <c r="AJ789" s="63"/>
      <c r="AN789" s="63"/>
      <c r="AR789" s="63"/>
      <c r="AV789" s="63"/>
      <c r="AZ789" s="63"/>
      <c r="BD789" s="63"/>
    </row>
    <row r="790" spans="4:56" ht="13.2" x14ac:dyDescent="0.25">
      <c r="D790" s="63"/>
      <c r="H790" s="63"/>
      <c r="L790" s="63"/>
      <c r="P790" s="63"/>
      <c r="T790" s="63"/>
      <c r="X790" s="63"/>
      <c r="AB790" s="63"/>
      <c r="AF790" s="63"/>
      <c r="AJ790" s="63"/>
      <c r="AN790" s="63"/>
      <c r="AR790" s="63"/>
      <c r="AV790" s="63"/>
      <c r="AZ790" s="63"/>
      <c r="BD790" s="63"/>
    </row>
    <row r="791" spans="4:56" ht="13.2" x14ac:dyDescent="0.25">
      <c r="D791" s="63"/>
      <c r="H791" s="63"/>
      <c r="L791" s="63"/>
      <c r="P791" s="63"/>
      <c r="T791" s="63"/>
      <c r="X791" s="63"/>
      <c r="AB791" s="63"/>
      <c r="AF791" s="63"/>
      <c r="AJ791" s="63"/>
      <c r="AN791" s="63"/>
      <c r="AR791" s="63"/>
      <c r="AV791" s="63"/>
      <c r="AZ791" s="63"/>
      <c r="BD791" s="63"/>
    </row>
    <row r="792" spans="4:56" ht="13.2" x14ac:dyDescent="0.25">
      <c r="D792" s="63"/>
      <c r="H792" s="63"/>
      <c r="L792" s="63"/>
      <c r="P792" s="63"/>
      <c r="T792" s="63"/>
      <c r="X792" s="63"/>
      <c r="AB792" s="63"/>
      <c r="AF792" s="63"/>
      <c r="AJ792" s="63"/>
      <c r="AN792" s="63"/>
      <c r="AR792" s="63"/>
      <c r="AV792" s="63"/>
      <c r="AZ792" s="63"/>
      <c r="BD792" s="63"/>
    </row>
    <row r="793" spans="4:56" ht="13.2" x14ac:dyDescent="0.25">
      <c r="D793" s="63"/>
      <c r="H793" s="63"/>
      <c r="L793" s="63"/>
      <c r="P793" s="63"/>
      <c r="T793" s="63"/>
      <c r="X793" s="63"/>
      <c r="AB793" s="63"/>
      <c r="AF793" s="63"/>
      <c r="AJ793" s="63"/>
      <c r="AN793" s="63"/>
      <c r="AR793" s="63"/>
      <c r="AV793" s="63"/>
      <c r="AZ793" s="63"/>
      <c r="BD793" s="63"/>
    </row>
    <row r="794" spans="4:56" ht="13.2" x14ac:dyDescent="0.25">
      <c r="D794" s="63"/>
      <c r="H794" s="63"/>
      <c r="L794" s="63"/>
      <c r="P794" s="63"/>
      <c r="T794" s="63"/>
      <c r="X794" s="63"/>
      <c r="AB794" s="63"/>
      <c r="AF794" s="63"/>
      <c r="AJ794" s="63"/>
      <c r="AN794" s="63"/>
      <c r="AR794" s="63"/>
      <c r="AV794" s="63"/>
      <c r="AZ794" s="63"/>
      <c r="BD794" s="63"/>
    </row>
    <row r="795" spans="4:56" ht="13.2" x14ac:dyDescent="0.25">
      <c r="D795" s="63"/>
      <c r="H795" s="63"/>
      <c r="L795" s="63"/>
      <c r="P795" s="63"/>
      <c r="T795" s="63"/>
      <c r="X795" s="63"/>
      <c r="AB795" s="63"/>
      <c r="AF795" s="63"/>
      <c r="AJ795" s="63"/>
      <c r="AN795" s="63"/>
      <c r="AR795" s="63"/>
      <c r="AV795" s="63"/>
      <c r="AZ795" s="63"/>
      <c r="BD795" s="63"/>
    </row>
    <row r="796" spans="4:56" ht="13.2" x14ac:dyDescent="0.25">
      <c r="D796" s="63"/>
      <c r="H796" s="63"/>
      <c r="L796" s="63"/>
      <c r="P796" s="63"/>
      <c r="T796" s="63"/>
      <c r="X796" s="63"/>
      <c r="AB796" s="63"/>
      <c r="AF796" s="63"/>
      <c r="AJ796" s="63"/>
      <c r="AN796" s="63"/>
      <c r="AR796" s="63"/>
      <c r="AV796" s="63"/>
      <c r="AZ796" s="63"/>
      <c r="BD796" s="63"/>
    </row>
    <row r="797" spans="4:56" ht="13.2" x14ac:dyDescent="0.25">
      <c r="D797" s="63"/>
      <c r="H797" s="63"/>
      <c r="L797" s="63"/>
      <c r="P797" s="63"/>
      <c r="T797" s="63"/>
      <c r="X797" s="63"/>
      <c r="AB797" s="63"/>
      <c r="AF797" s="63"/>
      <c r="AJ797" s="63"/>
      <c r="AN797" s="63"/>
      <c r="AR797" s="63"/>
      <c r="AV797" s="63"/>
      <c r="AZ797" s="63"/>
      <c r="BD797" s="63"/>
    </row>
    <row r="798" spans="4:56" ht="13.2" x14ac:dyDescent="0.25">
      <c r="D798" s="63"/>
      <c r="H798" s="63"/>
      <c r="L798" s="63"/>
      <c r="P798" s="63"/>
      <c r="T798" s="63"/>
      <c r="X798" s="63"/>
      <c r="AB798" s="63"/>
      <c r="AF798" s="63"/>
      <c r="AJ798" s="63"/>
      <c r="AN798" s="63"/>
      <c r="AR798" s="63"/>
      <c r="AV798" s="63"/>
      <c r="AZ798" s="63"/>
      <c r="BD798" s="63"/>
    </row>
    <row r="799" spans="4:56" ht="13.2" x14ac:dyDescent="0.25">
      <c r="D799" s="63"/>
      <c r="H799" s="63"/>
      <c r="L799" s="63"/>
      <c r="P799" s="63"/>
      <c r="T799" s="63"/>
      <c r="X799" s="63"/>
      <c r="AB799" s="63"/>
      <c r="AF799" s="63"/>
      <c r="AJ799" s="63"/>
      <c r="AN799" s="63"/>
      <c r="AR799" s="63"/>
      <c r="AV799" s="63"/>
      <c r="AZ799" s="63"/>
      <c r="BD799" s="63"/>
    </row>
    <row r="800" spans="4:56" ht="13.2" x14ac:dyDescent="0.25">
      <c r="D800" s="63"/>
      <c r="H800" s="63"/>
      <c r="L800" s="63"/>
      <c r="P800" s="63"/>
      <c r="T800" s="63"/>
      <c r="X800" s="63"/>
      <c r="AB800" s="63"/>
      <c r="AF800" s="63"/>
      <c r="AJ800" s="63"/>
      <c r="AN800" s="63"/>
      <c r="AR800" s="63"/>
      <c r="AV800" s="63"/>
      <c r="AZ800" s="63"/>
      <c r="BD800" s="63"/>
    </row>
    <row r="801" spans="4:56" ht="13.2" x14ac:dyDescent="0.25">
      <c r="D801" s="63"/>
      <c r="H801" s="63"/>
      <c r="L801" s="63"/>
      <c r="P801" s="63"/>
      <c r="T801" s="63"/>
      <c r="X801" s="63"/>
      <c r="AB801" s="63"/>
      <c r="AF801" s="63"/>
      <c r="AJ801" s="63"/>
      <c r="AN801" s="63"/>
      <c r="AR801" s="63"/>
      <c r="AV801" s="63"/>
      <c r="AZ801" s="63"/>
      <c r="BD801" s="63"/>
    </row>
    <row r="802" spans="4:56" ht="13.2" x14ac:dyDescent="0.25">
      <c r="D802" s="63"/>
      <c r="H802" s="63"/>
      <c r="L802" s="63"/>
      <c r="P802" s="63"/>
      <c r="T802" s="63"/>
      <c r="X802" s="63"/>
      <c r="AB802" s="63"/>
      <c r="AF802" s="63"/>
      <c r="AJ802" s="63"/>
      <c r="AN802" s="63"/>
      <c r="AR802" s="63"/>
      <c r="AV802" s="63"/>
      <c r="AZ802" s="63"/>
      <c r="BD802" s="63"/>
    </row>
    <row r="803" spans="4:56" ht="13.2" x14ac:dyDescent="0.25">
      <c r="D803" s="63"/>
      <c r="H803" s="63"/>
      <c r="L803" s="63"/>
      <c r="P803" s="63"/>
      <c r="T803" s="63"/>
      <c r="X803" s="63"/>
      <c r="AB803" s="63"/>
      <c r="AF803" s="63"/>
      <c r="AJ803" s="63"/>
      <c r="AN803" s="63"/>
      <c r="AR803" s="63"/>
      <c r="AV803" s="63"/>
      <c r="AZ803" s="63"/>
      <c r="BD803" s="63"/>
    </row>
    <row r="804" spans="4:56" ht="13.2" x14ac:dyDescent="0.25">
      <c r="D804" s="63"/>
      <c r="H804" s="63"/>
      <c r="L804" s="63"/>
      <c r="P804" s="63"/>
      <c r="T804" s="63"/>
      <c r="X804" s="63"/>
      <c r="AB804" s="63"/>
      <c r="AF804" s="63"/>
      <c r="AJ804" s="63"/>
      <c r="AN804" s="63"/>
      <c r="AR804" s="63"/>
      <c r="AV804" s="63"/>
      <c r="AZ804" s="63"/>
      <c r="BD804" s="63"/>
    </row>
    <row r="805" spans="4:56" ht="13.2" x14ac:dyDescent="0.25">
      <c r="D805" s="63"/>
      <c r="H805" s="63"/>
      <c r="L805" s="63"/>
      <c r="P805" s="63"/>
      <c r="T805" s="63"/>
      <c r="X805" s="63"/>
      <c r="AB805" s="63"/>
      <c r="AF805" s="63"/>
      <c r="AJ805" s="63"/>
      <c r="AN805" s="63"/>
      <c r="AR805" s="63"/>
      <c r="AV805" s="63"/>
      <c r="AZ805" s="63"/>
      <c r="BD805" s="63"/>
    </row>
    <row r="806" spans="4:56" ht="13.2" x14ac:dyDescent="0.25">
      <c r="D806" s="63"/>
      <c r="H806" s="63"/>
      <c r="L806" s="63"/>
      <c r="P806" s="63"/>
      <c r="T806" s="63"/>
      <c r="X806" s="63"/>
      <c r="AB806" s="63"/>
      <c r="AF806" s="63"/>
      <c r="AJ806" s="63"/>
      <c r="AN806" s="63"/>
      <c r="AR806" s="63"/>
      <c r="AV806" s="63"/>
      <c r="AZ806" s="63"/>
      <c r="BD806" s="63"/>
    </row>
    <row r="807" spans="4:56" ht="13.2" x14ac:dyDescent="0.25">
      <c r="D807" s="63"/>
      <c r="H807" s="63"/>
      <c r="L807" s="63"/>
      <c r="P807" s="63"/>
      <c r="T807" s="63"/>
      <c r="X807" s="63"/>
      <c r="AB807" s="63"/>
      <c r="AF807" s="63"/>
      <c r="AJ807" s="63"/>
      <c r="AN807" s="63"/>
      <c r="AR807" s="63"/>
      <c r="AV807" s="63"/>
      <c r="AZ807" s="63"/>
      <c r="BD807" s="63"/>
    </row>
    <row r="808" spans="4:56" ht="13.2" x14ac:dyDescent="0.25">
      <c r="D808" s="63"/>
      <c r="H808" s="63"/>
      <c r="L808" s="63"/>
      <c r="P808" s="63"/>
      <c r="T808" s="63"/>
      <c r="X808" s="63"/>
      <c r="AB808" s="63"/>
      <c r="AF808" s="63"/>
      <c r="AJ808" s="63"/>
      <c r="AN808" s="63"/>
      <c r="AR808" s="63"/>
      <c r="AV808" s="63"/>
      <c r="AZ808" s="63"/>
      <c r="BD808" s="63"/>
    </row>
    <row r="809" spans="4:56" ht="13.2" x14ac:dyDescent="0.25">
      <c r="D809" s="63"/>
      <c r="H809" s="63"/>
      <c r="L809" s="63"/>
      <c r="P809" s="63"/>
      <c r="T809" s="63"/>
      <c r="X809" s="63"/>
      <c r="AB809" s="63"/>
      <c r="AF809" s="63"/>
      <c r="AJ809" s="63"/>
      <c r="AN809" s="63"/>
      <c r="AR809" s="63"/>
      <c r="AV809" s="63"/>
      <c r="AZ809" s="63"/>
      <c r="BD809" s="63"/>
    </row>
    <row r="810" spans="4:56" ht="13.2" x14ac:dyDescent="0.25">
      <c r="D810" s="63"/>
      <c r="H810" s="63"/>
      <c r="L810" s="63"/>
      <c r="P810" s="63"/>
      <c r="T810" s="63"/>
      <c r="X810" s="63"/>
      <c r="AB810" s="63"/>
      <c r="AF810" s="63"/>
      <c r="AJ810" s="63"/>
      <c r="AN810" s="63"/>
      <c r="AR810" s="63"/>
      <c r="AV810" s="63"/>
      <c r="AZ810" s="63"/>
      <c r="BD810" s="63"/>
    </row>
    <row r="811" spans="4:56" ht="13.2" x14ac:dyDescent="0.25">
      <c r="D811" s="63"/>
      <c r="H811" s="63"/>
      <c r="L811" s="63"/>
      <c r="P811" s="63"/>
      <c r="T811" s="63"/>
      <c r="X811" s="63"/>
      <c r="AB811" s="63"/>
      <c r="AF811" s="63"/>
      <c r="AJ811" s="63"/>
      <c r="AN811" s="63"/>
      <c r="AR811" s="63"/>
      <c r="AV811" s="63"/>
      <c r="AZ811" s="63"/>
      <c r="BD811" s="63"/>
    </row>
    <row r="812" spans="4:56" ht="13.2" x14ac:dyDescent="0.25">
      <c r="D812" s="63"/>
      <c r="H812" s="63"/>
      <c r="L812" s="63"/>
      <c r="P812" s="63"/>
      <c r="T812" s="63"/>
      <c r="X812" s="63"/>
      <c r="AB812" s="63"/>
      <c r="AF812" s="63"/>
      <c r="AJ812" s="63"/>
      <c r="AN812" s="63"/>
      <c r="AR812" s="63"/>
      <c r="AV812" s="63"/>
      <c r="AZ812" s="63"/>
      <c r="BD812" s="63"/>
    </row>
    <row r="813" spans="4:56" ht="13.2" x14ac:dyDescent="0.25">
      <c r="D813" s="63"/>
      <c r="H813" s="63"/>
      <c r="L813" s="63"/>
      <c r="P813" s="63"/>
      <c r="T813" s="63"/>
      <c r="X813" s="63"/>
      <c r="AB813" s="63"/>
      <c r="AF813" s="63"/>
      <c r="AJ813" s="63"/>
      <c r="AN813" s="63"/>
      <c r="AR813" s="63"/>
      <c r="AV813" s="63"/>
      <c r="AZ813" s="63"/>
      <c r="BD813" s="63"/>
    </row>
    <row r="814" spans="4:56" ht="13.2" x14ac:dyDescent="0.25">
      <c r="D814" s="63"/>
      <c r="H814" s="63"/>
      <c r="L814" s="63"/>
      <c r="P814" s="63"/>
      <c r="T814" s="63"/>
      <c r="X814" s="63"/>
      <c r="AB814" s="63"/>
      <c r="AF814" s="63"/>
      <c r="AJ814" s="63"/>
      <c r="AN814" s="63"/>
      <c r="AR814" s="63"/>
      <c r="AV814" s="63"/>
      <c r="AZ814" s="63"/>
      <c r="BD814" s="63"/>
    </row>
    <row r="815" spans="4:56" ht="13.2" x14ac:dyDescent="0.25">
      <c r="D815" s="63"/>
      <c r="H815" s="63"/>
      <c r="L815" s="63"/>
      <c r="P815" s="63"/>
      <c r="T815" s="63"/>
      <c r="X815" s="63"/>
      <c r="AB815" s="63"/>
      <c r="AF815" s="63"/>
      <c r="AJ815" s="63"/>
      <c r="AN815" s="63"/>
      <c r="AR815" s="63"/>
      <c r="AV815" s="63"/>
      <c r="AZ815" s="63"/>
      <c r="BD815" s="63"/>
    </row>
    <row r="816" spans="4:56" ht="13.2" x14ac:dyDescent="0.25">
      <c r="D816" s="63"/>
      <c r="H816" s="63"/>
      <c r="L816" s="63"/>
      <c r="P816" s="63"/>
      <c r="T816" s="63"/>
      <c r="X816" s="63"/>
      <c r="AB816" s="63"/>
      <c r="AF816" s="63"/>
      <c r="AJ816" s="63"/>
      <c r="AN816" s="63"/>
      <c r="AR816" s="63"/>
      <c r="AV816" s="63"/>
      <c r="AZ816" s="63"/>
      <c r="BD816" s="63"/>
    </row>
    <row r="817" spans="4:56" ht="13.2" x14ac:dyDescent="0.25">
      <c r="D817" s="63"/>
      <c r="H817" s="63"/>
      <c r="L817" s="63"/>
      <c r="P817" s="63"/>
      <c r="T817" s="63"/>
      <c r="X817" s="63"/>
      <c r="AB817" s="63"/>
      <c r="AF817" s="63"/>
      <c r="AJ817" s="63"/>
      <c r="AN817" s="63"/>
      <c r="AR817" s="63"/>
      <c r="AV817" s="63"/>
      <c r="AZ817" s="63"/>
      <c r="BD817" s="63"/>
    </row>
    <row r="818" spans="4:56" ht="13.2" x14ac:dyDescent="0.25">
      <c r="D818" s="63"/>
      <c r="H818" s="63"/>
      <c r="L818" s="63"/>
      <c r="P818" s="63"/>
      <c r="T818" s="63"/>
      <c r="X818" s="63"/>
      <c r="AB818" s="63"/>
      <c r="AF818" s="63"/>
      <c r="AJ818" s="63"/>
      <c r="AN818" s="63"/>
      <c r="AR818" s="63"/>
      <c r="AV818" s="63"/>
      <c r="AZ818" s="63"/>
      <c r="BD818" s="63"/>
    </row>
    <row r="819" spans="4:56" ht="13.2" x14ac:dyDescent="0.25">
      <c r="D819" s="63"/>
      <c r="H819" s="63"/>
      <c r="L819" s="63"/>
      <c r="P819" s="63"/>
      <c r="T819" s="63"/>
      <c r="X819" s="63"/>
      <c r="AB819" s="63"/>
      <c r="AF819" s="63"/>
      <c r="AJ819" s="63"/>
      <c r="AN819" s="63"/>
      <c r="AR819" s="63"/>
      <c r="AV819" s="63"/>
      <c r="AZ819" s="63"/>
      <c r="BD819" s="63"/>
    </row>
    <row r="820" spans="4:56" ht="13.2" x14ac:dyDescent="0.25">
      <c r="D820" s="63"/>
      <c r="H820" s="63"/>
      <c r="L820" s="63"/>
      <c r="P820" s="63"/>
      <c r="T820" s="63"/>
      <c r="X820" s="63"/>
      <c r="AB820" s="63"/>
      <c r="AF820" s="63"/>
      <c r="AJ820" s="63"/>
      <c r="AN820" s="63"/>
      <c r="AR820" s="63"/>
      <c r="AV820" s="63"/>
      <c r="AZ820" s="63"/>
      <c r="BD820" s="63"/>
    </row>
    <row r="821" spans="4:56" ht="13.2" x14ac:dyDescent="0.25">
      <c r="D821" s="63"/>
      <c r="H821" s="63"/>
      <c r="L821" s="63"/>
      <c r="P821" s="63"/>
      <c r="T821" s="63"/>
      <c r="X821" s="63"/>
      <c r="AB821" s="63"/>
      <c r="AF821" s="63"/>
      <c r="AJ821" s="63"/>
      <c r="AN821" s="63"/>
      <c r="AR821" s="63"/>
      <c r="AV821" s="63"/>
      <c r="AZ821" s="63"/>
      <c r="BD821" s="63"/>
    </row>
    <row r="822" spans="4:56" ht="13.2" x14ac:dyDescent="0.25">
      <c r="D822" s="63"/>
      <c r="H822" s="63"/>
      <c r="L822" s="63"/>
      <c r="P822" s="63"/>
      <c r="T822" s="63"/>
      <c r="X822" s="63"/>
      <c r="AB822" s="63"/>
      <c r="AF822" s="63"/>
      <c r="AJ822" s="63"/>
      <c r="AN822" s="63"/>
      <c r="AR822" s="63"/>
      <c r="AV822" s="63"/>
      <c r="AZ822" s="63"/>
      <c r="BD822" s="63"/>
    </row>
    <row r="823" spans="4:56" ht="13.2" x14ac:dyDescent="0.25">
      <c r="D823" s="63"/>
      <c r="H823" s="63"/>
      <c r="L823" s="63"/>
      <c r="P823" s="63"/>
      <c r="T823" s="63"/>
      <c r="X823" s="63"/>
      <c r="AB823" s="63"/>
      <c r="AF823" s="63"/>
      <c r="AJ823" s="63"/>
      <c r="AN823" s="63"/>
      <c r="AR823" s="63"/>
      <c r="AV823" s="63"/>
      <c r="AZ823" s="63"/>
      <c r="BD823" s="63"/>
    </row>
    <row r="824" spans="4:56" ht="13.2" x14ac:dyDescent="0.25">
      <c r="D824" s="63"/>
      <c r="H824" s="63"/>
      <c r="L824" s="63"/>
      <c r="P824" s="63"/>
      <c r="T824" s="63"/>
      <c r="X824" s="63"/>
      <c r="AB824" s="63"/>
      <c r="AF824" s="63"/>
      <c r="AJ824" s="63"/>
      <c r="AN824" s="63"/>
      <c r="AR824" s="63"/>
      <c r="AV824" s="63"/>
      <c r="AZ824" s="63"/>
      <c r="BD824" s="63"/>
    </row>
    <row r="825" spans="4:56" ht="13.2" x14ac:dyDescent="0.25">
      <c r="D825" s="63"/>
      <c r="H825" s="63"/>
      <c r="L825" s="63"/>
      <c r="P825" s="63"/>
      <c r="T825" s="63"/>
      <c r="X825" s="63"/>
      <c r="AB825" s="63"/>
      <c r="AF825" s="63"/>
      <c r="AJ825" s="63"/>
      <c r="AN825" s="63"/>
      <c r="AR825" s="63"/>
      <c r="AV825" s="63"/>
      <c r="AZ825" s="63"/>
      <c r="BD825" s="63"/>
    </row>
    <row r="826" spans="4:56" ht="13.2" x14ac:dyDescent="0.25">
      <c r="D826" s="63"/>
      <c r="H826" s="63"/>
      <c r="L826" s="63"/>
      <c r="P826" s="63"/>
      <c r="T826" s="63"/>
      <c r="X826" s="63"/>
      <c r="AB826" s="63"/>
      <c r="AF826" s="63"/>
      <c r="AJ826" s="63"/>
      <c r="AN826" s="63"/>
      <c r="AR826" s="63"/>
      <c r="AV826" s="63"/>
      <c r="AZ826" s="63"/>
      <c r="BD826" s="63"/>
    </row>
    <row r="827" spans="4:56" ht="13.2" x14ac:dyDescent="0.25">
      <c r="D827" s="63"/>
      <c r="H827" s="63"/>
      <c r="L827" s="63"/>
      <c r="P827" s="63"/>
      <c r="T827" s="63"/>
      <c r="X827" s="63"/>
      <c r="AB827" s="63"/>
      <c r="AF827" s="63"/>
      <c r="AJ827" s="63"/>
      <c r="AN827" s="63"/>
      <c r="AR827" s="63"/>
      <c r="AV827" s="63"/>
      <c r="AZ827" s="63"/>
      <c r="BD827" s="63"/>
    </row>
    <row r="828" spans="4:56" ht="13.2" x14ac:dyDescent="0.25">
      <c r="D828" s="63"/>
      <c r="H828" s="63"/>
      <c r="L828" s="63"/>
      <c r="P828" s="63"/>
      <c r="T828" s="63"/>
      <c r="X828" s="63"/>
      <c r="AB828" s="63"/>
      <c r="AF828" s="63"/>
      <c r="AJ828" s="63"/>
      <c r="AN828" s="63"/>
      <c r="AR828" s="63"/>
      <c r="AV828" s="63"/>
      <c r="AZ828" s="63"/>
      <c r="BD828" s="63"/>
    </row>
    <row r="829" spans="4:56" ht="13.2" x14ac:dyDescent="0.25">
      <c r="D829" s="63"/>
      <c r="H829" s="63"/>
      <c r="L829" s="63"/>
      <c r="P829" s="63"/>
      <c r="T829" s="63"/>
      <c r="X829" s="63"/>
      <c r="AB829" s="63"/>
      <c r="AF829" s="63"/>
      <c r="AJ829" s="63"/>
      <c r="AN829" s="63"/>
      <c r="AR829" s="63"/>
      <c r="AV829" s="63"/>
      <c r="AZ829" s="63"/>
      <c r="BD829" s="63"/>
    </row>
    <row r="830" spans="4:56" ht="13.2" x14ac:dyDescent="0.25">
      <c r="D830" s="63"/>
      <c r="H830" s="63"/>
      <c r="L830" s="63"/>
      <c r="P830" s="63"/>
      <c r="T830" s="63"/>
      <c r="X830" s="63"/>
      <c r="AB830" s="63"/>
      <c r="AF830" s="63"/>
      <c r="AJ830" s="63"/>
      <c r="AN830" s="63"/>
      <c r="AR830" s="63"/>
      <c r="AV830" s="63"/>
      <c r="AZ830" s="63"/>
      <c r="BD830" s="63"/>
    </row>
    <row r="831" spans="4:56" ht="13.2" x14ac:dyDescent="0.25">
      <c r="D831" s="63"/>
      <c r="H831" s="63"/>
      <c r="L831" s="63"/>
      <c r="P831" s="63"/>
      <c r="T831" s="63"/>
      <c r="X831" s="63"/>
      <c r="AB831" s="63"/>
      <c r="AF831" s="63"/>
      <c r="AJ831" s="63"/>
      <c r="AN831" s="63"/>
      <c r="AR831" s="63"/>
      <c r="AV831" s="63"/>
      <c r="AZ831" s="63"/>
      <c r="BD831" s="63"/>
    </row>
    <row r="832" spans="4:56" ht="13.2" x14ac:dyDescent="0.25">
      <c r="D832" s="63"/>
      <c r="H832" s="63"/>
      <c r="L832" s="63"/>
      <c r="P832" s="63"/>
      <c r="T832" s="63"/>
      <c r="X832" s="63"/>
      <c r="AB832" s="63"/>
      <c r="AF832" s="63"/>
      <c r="AJ832" s="63"/>
      <c r="AN832" s="63"/>
      <c r="AR832" s="63"/>
      <c r="AV832" s="63"/>
      <c r="AZ832" s="63"/>
      <c r="BD832" s="63"/>
    </row>
    <row r="833" spans="4:56" ht="13.2" x14ac:dyDescent="0.25">
      <c r="D833" s="63"/>
      <c r="H833" s="63"/>
      <c r="L833" s="63"/>
      <c r="P833" s="63"/>
      <c r="T833" s="63"/>
      <c r="X833" s="63"/>
      <c r="AB833" s="63"/>
      <c r="AF833" s="63"/>
      <c r="AJ833" s="63"/>
      <c r="AN833" s="63"/>
      <c r="AR833" s="63"/>
      <c r="AV833" s="63"/>
      <c r="AZ833" s="63"/>
      <c r="BD833" s="63"/>
    </row>
    <row r="834" spans="4:56" ht="13.2" x14ac:dyDescent="0.25">
      <c r="D834" s="63"/>
      <c r="H834" s="63"/>
      <c r="L834" s="63"/>
      <c r="P834" s="63"/>
      <c r="T834" s="63"/>
      <c r="X834" s="63"/>
      <c r="AB834" s="63"/>
      <c r="AF834" s="63"/>
      <c r="AJ834" s="63"/>
      <c r="AN834" s="63"/>
      <c r="AR834" s="63"/>
      <c r="AV834" s="63"/>
      <c r="AZ834" s="63"/>
      <c r="BD834" s="63"/>
    </row>
    <row r="835" spans="4:56" ht="13.2" x14ac:dyDescent="0.25">
      <c r="D835" s="63"/>
      <c r="H835" s="63"/>
      <c r="L835" s="63"/>
      <c r="P835" s="63"/>
      <c r="T835" s="63"/>
      <c r="X835" s="63"/>
      <c r="AB835" s="63"/>
      <c r="AF835" s="63"/>
      <c r="AJ835" s="63"/>
      <c r="AN835" s="63"/>
      <c r="AR835" s="63"/>
      <c r="AV835" s="63"/>
      <c r="AZ835" s="63"/>
      <c r="BD835" s="63"/>
    </row>
    <row r="836" spans="4:56" ht="13.2" x14ac:dyDescent="0.25">
      <c r="D836" s="63"/>
      <c r="H836" s="63"/>
      <c r="L836" s="63"/>
      <c r="P836" s="63"/>
      <c r="T836" s="63"/>
      <c r="X836" s="63"/>
      <c r="AB836" s="63"/>
      <c r="AF836" s="63"/>
      <c r="AJ836" s="63"/>
      <c r="AN836" s="63"/>
      <c r="AR836" s="63"/>
      <c r="AV836" s="63"/>
      <c r="AZ836" s="63"/>
      <c r="BD836" s="63"/>
    </row>
    <row r="837" spans="4:56" ht="13.2" x14ac:dyDescent="0.25">
      <c r="D837" s="63"/>
      <c r="H837" s="63"/>
      <c r="L837" s="63"/>
      <c r="P837" s="63"/>
      <c r="T837" s="63"/>
      <c r="X837" s="63"/>
      <c r="AB837" s="63"/>
      <c r="AF837" s="63"/>
      <c r="AJ837" s="63"/>
      <c r="AN837" s="63"/>
      <c r="AR837" s="63"/>
      <c r="AV837" s="63"/>
      <c r="AZ837" s="63"/>
      <c r="BD837" s="63"/>
    </row>
    <row r="838" spans="4:56" ht="13.2" x14ac:dyDescent="0.25">
      <c r="D838" s="63"/>
      <c r="H838" s="63"/>
      <c r="L838" s="63"/>
      <c r="P838" s="63"/>
      <c r="T838" s="63"/>
      <c r="X838" s="63"/>
      <c r="AB838" s="63"/>
      <c r="AF838" s="63"/>
      <c r="AJ838" s="63"/>
      <c r="AN838" s="63"/>
      <c r="AR838" s="63"/>
      <c r="AV838" s="63"/>
      <c r="AZ838" s="63"/>
      <c r="BD838" s="63"/>
    </row>
    <row r="839" spans="4:56" ht="13.2" x14ac:dyDescent="0.25">
      <c r="D839" s="63"/>
      <c r="H839" s="63"/>
      <c r="L839" s="63"/>
      <c r="P839" s="63"/>
      <c r="T839" s="63"/>
      <c r="X839" s="63"/>
      <c r="AB839" s="63"/>
      <c r="AF839" s="63"/>
      <c r="AJ839" s="63"/>
      <c r="AN839" s="63"/>
      <c r="AR839" s="63"/>
      <c r="AV839" s="63"/>
      <c r="AZ839" s="63"/>
      <c r="BD839" s="63"/>
    </row>
    <row r="840" spans="4:56" ht="13.2" x14ac:dyDescent="0.25">
      <c r="D840" s="63"/>
      <c r="H840" s="63"/>
      <c r="L840" s="63"/>
      <c r="P840" s="63"/>
      <c r="T840" s="63"/>
      <c r="X840" s="63"/>
      <c r="AB840" s="63"/>
      <c r="AF840" s="63"/>
      <c r="AJ840" s="63"/>
      <c r="AN840" s="63"/>
      <c r="AR840" s="63"/>
      <c r="AV840" s="63"/>
      <c r="AZ840" s="63"/>
      <c r="BD840" s="63"/>
    </row>
    <row r="841" spans="4:56" ht="13.2" x14ac:dyDescent="0.25">
      <c r="D841" s="63"/>
      <c r="H841" s="63"/>
      <c r="L841" s="63"/>
      <c r="P841" s="63"/>
      <c r="T841" s="63"/>
      <c r="X841" s="63"/>
      <c r="AB841" s="63"/>
      <c r="AF841" s="63"/>
      <c r="AJ841" s="63"/>
      <c r="AN841" s="63"/>
      <c r="AR841" s="63"/>
      <c r="AV841" s="63"/>
      <c r="AZ841" s="63"/>
      <c r="BD841" s="63"/>
    </row>
    <row r="842" spans="4:56" ht="13.2" x14ac:dyDescent="0.25">
      <c r="D842" s="63"/>
      <c r="H842" s="63"/>
      <c r="L842" s="63"/>
      <c r="P842" s="63"/>
      <c r="T842" s="63"/>
      <c r="X842" s="63"/>
      <c r="AB842" s="63"/>
      <c r="AF842" s="63"/>
      <c r="AJ842" s="63"/>
      <c r="AN842" s="63"/>
      <c r="AR842" s="63"/>
      <c r="AV842" s="63"/>
      <c r="AZ842" s="63"/>
      <c r="BD842" s="63"/>
    </row>
    <row r="843" spans="4:56" ht="13.2" x14ac:dyDescent="0.25">
      <c r="D843" s="63"/>
      <c r="H843" s="63"/>
      <c r="L843" s="63"/>
      <c r="P843" s="63"/>
      <c r="T843" s="63"/>
      <c r="X843" s="63"/>
      <c r="AB843" s="63"/>
      <c r="AF843" s="63"/>
      <c r="AJ843" s="63"/>
      <c r="AN843" s="63"/>
      <c r="AR843" s="63"/>
      <c r="AV843" s="63"/>
      <c r="AZ843" s="63"/>
      <c r="BD843" s="63"/>
    </row>
    <row r="844" spans="4:56" ht="13.2" x14ac:dyDescent="0.25">
      <c r="D844" s="63"/>
      <c r="H844" s="63"/>
      <c r="L844" s="63"/>
      <c r="P844" s="63"/>
      <c r="T844" s="63"/>
      <c r="X844" s="63"/>
      <c r="AB844" s="63"/>
      <c r="AF844" s="63"/>
      <c r="AJ844" s="63"/>
      <c r="AN844" s="63"/>
      <c r="AR844" s="63"/>
      <c r="AV844" s="63"/>
      <c r="AZ844" s="63"/>
      <c r="BD844" s="63"/>
    </row>
    <row r="845" spans="4:56" ht="13.2" x14ac:dyDescent="0.25">
      <c r="D845" s="63"/>
      <c r="H845" s="63"/>
      <c r="L845" s="63"/>
      <c r="P845" s="63"/>
      <c r="T845" s="63"/>
      <c r="X845" s="63"/>
      <c r="AB845" s="63"/>
      <c r="AF845" s="63"/>
      <c r="AJ845" s="63"/>
      <c r="AN845" s="63"/>
      <c r="AR845" s="63"/>
      <c r="AV845" s="63"/>
      <c r="AZ845" s="63"/>
      <c r="BD845" s="63"/>
    </row>
    <row r="846" spans="4:56" ht="13.2" x14ac:dyDescent="0.25">
      <c r="D846" s="63"/>
      <c r="H846" s="63"/>
      <c r="L846" s="63"/>
      <c r="P846" s="63"/>
      <c r="T846" s="63"/>
      <c r="X846" s="63"/>
      <c r="AB846" s="63"/>
      <c r="AF846" s="63"/>
      <c r="AJ846" s="63"/>
      <c r="AN846" s="63"/>
      <c r="AR846" s="63"/>
      <c r="AV846" s="63"/>
      <c r="AZ846" s="63"/>
      <c r="BD846" s="63"/>
    </row>
    <row r="847" spans="4:56" ht="13.2" x14ac:dyDescent="0.25">
      <c r="D847" s="63"/>
      <c r="H847" s="63"/>
      <c r="L847" s="63"/>
      <c r="P847" s="63"/>
      <c r="T847" s="63"/>
      <c r="X847" s="63"/>
      <c r="AB847" s="63"/>
      <c r="AF847" s="63"/>
      <c r="AJ847" s="63"/>
      <c r="AN847" s="63"/>
      <c r="AR847" s="63"/>
      <c r="AV847" s="63"/>
      <c r="AZ847" s="63"/>
      <c r="BD847" s="63"/>
    </row>
    <row r="848" spans="4:56" ht="13.2" x14ac:dyDescent="0.25">
      <c r="D848" s="63"/>
      <c r="H848" s="63"/>
      <c r="L848" s="63"/>
      <c r="P848" s="63"/>
      <c r="T848" s="63"/>
      <c r="X848" s="63"/>
      <c r="AB848" s="63"/>
      <c r="AF848" s="63"/>
      <c r="AJ848" s="63"/>
      <c r="AN848" s="63"/>
      <c r="AR848" s="63"/>
      <c r="AV848" s="63"/>
      <c r="AZ848" s="63"/>
      <c r="BD848" s="63"/>
    </row>
    <row r="849" spans="4:56" ht="13.2" x14ac:dyDescent="0.25">
      <c r="D849" s="63"/>
      <c r="H849" s="63"/>
      <c r="L849" s="63"/>
      <c r="P849" s="63"/>
      <c r="T849" s="63"/>
      <c r="X849" s="63"/>
      <c r="AB849" s="63"/>
      <c r="AF849" s="63"/>
      <c r="AJ849" s="63"/>
      <c r="AN849" s="63"/>
      <c r="AR849" s="63"/>
      <c r="AV849" s="63"/>
      <c r="AZ849" s="63"/>
      <c r="BD849" s="63"/>
    </row>
    <row r="850" spans="4:56" ht="13.2" x14ac:dyDescent="0.25">
      <c r="D850" s="63"/>
      <c r="H850" s="63"/>
      <c r="L850" s="63"/>
      <c r="P850" s="63"/>
      <c r="T850" s="63"/>
      <c r="X850" s="63"/>
      <c r="AB850" s="63"/>
      <c r="AF850" s="63"/>
      <c r="AJ850" s="63"/>
      <c r="AN850" s="63"/>
      <c r="AR850" s="63"/>
      <c r="AV850" s="63"/>
      <c r="AZ850" s="63"/>
      <c r="BD850" s="63"/>
    </row>
    <row r="851" spans="4:56" ht="13.2" x14ac:dyDescent="0.25">
      <c r="D851" s="63"/>
      <c r="H851" s="63"/>
      <c r="L851" s="63"/>
      <c r="P851" s="63"/>
      <c r="T851" s="63"/>
      <c r="X851" s="63"/>
      <c r="AB851" s="63"/>
      <c r="AF851" s="63"/>
      <c r="AJ851" s="63"/>
      <c r="AN851" s="63"/>
      <c r="AR851" s="63"/>
      <c r="AV851" s="63"/>
      <c r="AZ851" s="63"/>
      <c r="BD851" s="63"/>
    </row>
    <row r="852" spans="4:56" ht="13.2" x14ac:dyDescent="0.25">
      <c r="D852" s="63"/>
      <c r="H852" s="63"/>
      <c r="L852" s="63"/>
      <c r="P852" s="63"/>
      <c r="T852" s="63"/>
      <c r="X852" s="63"/>
      <c r="AB852" s="63"/>
      <c r="AF852" s="63"/>
      <c r="AJ852" s="63"/>
      <c r="AN852" s="63"/>
      <c r="AR852" s="63"/>
      <c r="AV852" s="63"/>
      <c r="AZ852" s="63"/>
      <c r="BD852" s="63"/>
    </row>
    <row r="853" spans="4:56" ht="13.2" x14ac:dyDescent="0.25">
      <c r="D853" s="63"/>
      <c r="H853" s="63"/>
      <c r="L853" s="63"/>
      <c r="P853" s="63"/>
      <c r="T853" s="63"/>
      <c r="X853" s="63"/>
      <c r="AB853" s="63"/>
      <c r="AF853" s="63"/>
      <c r="AJ853" s="63"/>
      <c r="AN853" s="63"/>
      <c r="AR853" s="63"/>
      <c r="AV853" s="63"/>
      <c r="AZ853" s="63"/>
      <c r="BD853" s="63"/>
    </row>
    <row r="854" spans="4:56" ht="13.2" x14ac:dyDescent="0.25">
      <c r="D854" s="63"/>
      <c r="H854" s="63"/>
      <c r="L854" s="63"/>
      <c r="P854" s="63"/>
      <c r="T854" s="63"/>
      <c r="X854" s="63"/>
      <c r="AB854" s="63"/>
      <c r="AF854" s="63"/>
      <c r="AJ854" s="63"/>
      <c r="AN854" s="63"/>
      <c r="AR854" s="63"/>
      <c r="AV854" s="63"/>
      <c r="AZ854" s="63"/>
      <c r="BD854" s="63"/>
    </row>
    <row r="855" spans="4:56" ht="13.2" x14ac:dyDescent="0.25">
      <c r="D855" s="63"/>
      <c r="H855" s="63"/>
      <c r="L855" s="63"/>
      <c r="P855" s="63"/>
      <c r="T855" s="63"/>
      <c r="X855" s="63"/>
      <c r="AB855" s="63"/>
      <c r="AF855" s="63"/>
      <c r="AJ855" s="63"/>
      <c r="AN855" s="63"/>
      <c r="AR855" s="63"/>
      <c r="AV855" s="63"/>
      <c r="AZ855" s="63"/>
      <c r="BD855" s="63"/>
    </row>
    <row r="856" spans="4:56" ht="13.2" x14ac:dyDescent="0.25">
      <c r="D856" s="63"/>
      <c r="H856" s="63"/>
      <c r="L856" s="63"/>
      <c r="P856" s="63"/>
      <c r="T856" s="63"/>
      <c r="X856" s="63"/>
      <c r="AB856" s="63"/>
      <c r="AF856" s="63"/>
      <c r="AJ856" s="63"/>
      <c r="AN856" s="63"/>
      <c r="AR856" s="63"/>
      <c r="AV856" s="63"/>
      <c r="AZ856" s="63"/>
      <c r="BD856" s="63"/>
    </row>
    <row r="857" spans="4:56" ht="13.2" x14ac:dyDescent="0.25">
      <c r="D857" s="63"/>
      <c r="H857" s="63"/>
      <c r="L857" s="63"/>
      <c r="P857" s="63"/>
      <c r="T857" s="63"/>
      <c r="X857" s="63"/>
      <c r="AB857" s="63"/>
      <c r="AF857" s="63"/>
      <c r="AJ857" s="63"/>
      <c r="AN857" s="63"/>
      <c r="AR857" s="63"/>
      <c r="AV857" s="63"/>
      <c r="AZ857" s="63"/>
      <c r="BD857" s="63"/>
    </row>
    <row r="858" spans="4:56" ht="13.2" x14ac:dyDescent="0.25">
      <c r="D858" s="63"/>
      <c r="H858" s="63"/>
      <c r="L858" s="63"/>
      <c r="P858" s="63"/>
      <c r="T858" s="63"/>
      <c r="X858" s="63"/>
      <c r="AB858" s="63"/>
      <c r="AF858" s="63"/>
      <c r="AJ858" s="63"/>
      <c r="AN858" s="63"/>
      <c r="AR858" s="63"/>
      <c r="AV858" s="63"/>
      <c r="AZ858" s="63"/>
      <c r="BD858" s="63"/>
    </row>
    <row r="859" spans="4:56" ht="13.2" x14ac:dyDescent="0.25">
      <c r="D859" s="63"/>
      <c r="H859" s="63"/>
      <c r="L859" s="63"/>
      <c r="P859" s="63"/>
      <c r="T859" s="63"/>
      <c r="X859" s="63"/>
      <c r="AB859" s="63"/>
      <c r="AF859" s="63"/>
      <c r="AJ859" s="63"/>
      <c r="AN859" s="63"/>
      <c r="AR859" s="63"/>
      <c r="AV859" s="63"/>
      <c r="AZ859" s="63"/>
      <c r="BD859" s="63"/>
    </row>
    <row r="860" spans="4:56" ht="13.2" x14ac:dyDescent="0.25">
      <c r="D860" s="63"/>
      <c r="H860" s="63"/>
      <c r="L860" s="63"/>
      <c r="P860" s="63"/>
      <c r="T860" s="63"/>
      <c r="X860" s="63"/>
      <c r="AB860" s="63"/>
      <c r="AF860" s="63"/>
      <c r="AJ860" s="63"/>
      <c r="AN860" s="63"/>
      <c r="AR860" s="63"/>
      <c r="AV860" s="63"/>
      <c r="AZ860" s="63"/>
      <c r="BD860" s="63"/>
    </row>
    <row r="861" spans="4:56" ht="13.2" x14ac:dyDescent="0.25">
      <c r="D861" s="63"/>
      <c r="H861" s="63"/>
      <c r="L861" s="63"/>
      <c r="P861" s="63"/>
      <c r="T861" s="63"/>
      <c r="X861" s="63"/>
      <c r="AB861" s="63"/>
      <c r="AF861" s="63"/>
      <c r="AJ861" s="63"/>
      <c r="AN861" s="63"/>
      <c r="AR861" s="63"/>
      <c r="AV861" s="63"/>
      <c r="AZ861" s="63"/>
      <c r="BD861" s="63"/>
    </row>
    <row r="862" spans="4:56" ht="13.2" x14ac:dyDescent="0.25">
      <c r="D862" s="63"/>
      <c r="H862" s="63"/>
      <c r="L862" s="63"/>
      <c r="P862" s="63"/>
      <c r="T862" s="63"/>
      <c r="X862" s="63"/>
      <c r="AB862" s="63"/>
      <c r="AF862" s="63"/>
      <c r="AJ862" s="63"/>
      <c r="AN862" s="63"/>
      <c r="AR862" s="63"/>
      <c r="AV862" s="63"/>
      <c r="AZ862" s="63"/>
      <c r="BD862" s="63"/>
    </row>
    <row r="863" spans="4:56" ht="13.2" x14ac:dyDescent="0.25">
      <c r="D863" s="63"/>
      <c r="H863" s="63"/>
      <c r="L863" s="63"/>
      <c r="P863" s="63"/>
      <c r="T863" s="63"/>
      <c r="X863" s="63"/>
      <c r="AB863" s="63"/>
      <c r="AF863" s="63"/>
      <c r="AJ863" s="63"/>
      <c r="AN863" s="63"/>
      <c r="AR863" s="63"/>
      <c r="AV863" s="63"/>
      <c r="AZ863" s="63"/>
      <c r="BD863" s="63"/>
    </row>
    <row r="864" spans="4:56" ht="13.2" x14ac:dyDescent="0.25">
      <c r="D864" s="63"/>
      <c r="H864" s="63"/>
      <c r="L864" s="63"/>
      <c r="P864" s="63"/>
      <c r="T864" s="63"/>
      <c r="X864" s="63"/>
      <c r="AB864" s="63"/>
      <c r="AF864" s="63"/>
      <c r="AJ864" s="63"/>
      <c r="AN864" s="63"/>
      <c r="AR864" s="63"/>
      <c r="AV864" s="63"/>
      <c r="AZ864" s="63"/>
      <c r="BD864" s="63"/>
    </row>
    <row r="865" spans="4:56" ht="13.2" x14ac:dyDescent="0.25">
      <c r="D865" s="63"/>
      <c r="H865" s="63"/>
      <c r="L865" s="63"/>
      <c r="P865" s="63"/>
      <c r="T865" s="63"/>
      <c r="X865" s="63"/>
      <c r="AB865" s="63"/>
      <c r="AF865" s="63"/>
      <c r="AJ865" s="63"/>
      <c r="AN865" s="63"/>
      <c r="AR865" s="63"/>
      <c r="AV865" s="63"/>
      <c r="AZ865" s="63"/>
      <c r="BD865" s="63"/>
    </row>
    <row r="866" spans="4:56" ht="13.2" x14ac:dyDescent="0.25">
      <c r="D866" s="63"/>
      <c r="H866" s="63"/>
      <c r="L866" s="63"/>
      <c r="P866" s="63"/>
      <c r="T866" s="63"/>
      <c r="X866" s="63"/>
      <c r="AB866" s="63"/>
      <c r="AF866" s="63"/>
      <c r="AJ866" s="63"/>
      <c r="AN866" s="63"/>
      <c r="AR866" s="63"/>
      <c r="AV866" s="63"/>
      <c r="AZ866" s="63"/>
      <c r="BD866" s="63"/>
    </row>
    <row r="867" spans="4:56" ht="13.2" x14ac:dyDescent="0.25">
      <c r="D867" s="63"/>
      <c r="H867" s="63"/>
      <c r="L867" s="63"/>
      <c r="P867" s="63"/>
      <c r="T867" s="63"/>
      <c r="X867" s="63"/>
      <c r="AB867" s="63"/>
      <c r="AF867" s="63"/>
      <c r="AJ867" s="63"/>
      <c r="AN867" s="63"/>
      <c r="AR867" s="63"/>
      <c r="AV867" s="63"/>
      <c r="AZ867" s="63"/>
      <c r="BD867" s="63"/>
    </row>
    <row r="868" spans="4:56" ht="13.2" x14ac:dyDescent="0.25">
      <c r="D868" s="63"/>
      <c r="H868" s="63"/>
      <c r="L868" s="63"/>
      <c r="P868" s="63"/>
      <c r="T868" s="63"/>
      <c r="X868" s="63"/>
      <c r="AB868" s="63"/>
      <c r="AF868" s="63"/>
      <c r="AJ868" s="63"/>
      <c r="AN868" s="63"/>
      <c r="AR868" s="63"/>
      <c r="AV868" s="63"/>
      <c r="AZ868" s="63"/>
      <c r="BD868" s="63"/>
    </row>
    <row r="869" spans="4:56" ht="13.2" x14ac:dyDescent="0.25">
      <c r="D869" s="63"/>
      <c r="H869" s="63"/>
      <c r="L869" s="63"/>
      <c r="P869" s="63"/>
      <c r="T869" s="63"/>
      <c r="X869" s="63"/>
      <c r="AB869" s="63"/>
      <c r="AF869" s="63"/>
      <c r="AJ869" s="63"/>
      <c r="AN869" s="63"/>
      <c r="AR869" s="63"/>
      <c r="AV869" s="63"/>
      <c r="AZ869" s="63"/>
      <c r="BD869" s="63"/>
    </row>
    <row r="870" spans="4:56" ht="13.2" x14ac:dyDescent="0.25">
      <c r="D870" s="63"/>
      <c r="H870" s="63"/>
      <c r="L870" s="63"/>
      <c r="P870" s="63"/>
      <c r="T870" s="63"/>
      <c r="X870" s="63"/>
      <c r="AB870" s="63"/>
      <c r="AF870" s="63"/>
      <c r="AJ870" s="63"/>
      <c r="AN870" s="63"/>
      <c r="AR870" s="63"/>
      <c r="AV870" s="63"/>
      <c r="AZ870" s="63"/>
      <c r="BD870" s="63"/>
    </row>
    <row r="871" spans="4:56" ht="13.2" x14ac:dyDescent="0.25">
      <c r="D871" s="63"/>
      <c r="H871" s="63"/>
      <c r="L871" s="63"/>
      <c r="P871" s="63"/>
      <c r="T871" s="63"/>
      <c r="X871" s="63"/>
      <c r="AB871" s="63"/>
      <c r="AF871" s="63"/>
      <c r="AJ871" s="63"/>
      <c r="AN871" s="63"/>
      <c r="AR871" s="63"/>
      <c r="AV871" s="63"/>
      <c r="AZ871" s="63"/>
      <c r="BD871" s="63"/>
    </row>
    <row r="872" spans="4:56" ht="13.2" x14ac:dyDescent="0.25">
      <c r="D872" s="63"/>
      <c r="H872" s="63"/>
      <c r="L872" s="63"/>
      <c r="P872" s="63"/>
      <c r="T872" s="63"/>
      <c r="X872" s="63"/>
      <c r="AB872" s="63"/>
      <c r="AF872" s="63"/>
      <c r="AJ872" s="63"/>
      <c r="AN872" s="63"/>
      <c r="AR872" s="63"/>
      <c r="AV872" s="63"/>
      <c r="AZ872" s="63"/>
      <c r="BD872" s="63"/>
    </row>
    <row r="873" spans="4:56" ht="13.2" x14ac:dyDescent="0.25">
      <c r="D873" s="63"/>
      <c r="H873" s="63"/>
      <c r="L873" s="63"/>
      <c r="P873" s="63"/>
      <c r="T873" s="63"/>
      <c r="X873" s="63"/>
      <c r="AB873" s="63"/>
      <c r="AF873" s="63"/>
      <c r="AJ873" s="63"/>
      <c r="AN873" s="63"/>
      <c r="AR873" s="63"/>
      <c r="AV873" s="63"/>
      <c r="AZ873" s="63"/>
      <c r="BD873" s="63"/>
    </row>
    <row r="874" spans="4:56" ht="13.2" x14ac:dyDescent="0.25">
      <c r="D874" s="63"/>
      <c r="H874" s="63"/>
      <c r="L874" s="63"/>
      <c r="P874" s="63"/>
      <c r="T874" s="63"/>
      <c r="X874" s="63"/>
      <c r="AB874" s="63"/>
      <c r="AF874" s="63"/>
      <c r="AJ874" s="63"/>
      <c r="AN874" s="63"/>
      <c r="AR874" s="63"/>
      <c r="AV874" s="63"/>
      <c r="AZ874" s="63"/>
      <c r="BD874" s="63"/>
    </row>
    <row r="875" spans="4:56" ht="13.2" x14ac:dyDescent="0.25">
      <c r="D875" s="63"/>
      <c r="H875" s="63"/>
      <c r="L875" s="63"/>
      <c r="P875" s="63"/>
      <c r="T875" s="63"/>
      <c r="X875" s="63"/>
      <c r="AB875" s="63"/>
      <c r="AF875" s="63"/>
      <c r="AJ875" s="63"/>
      <c r="AN875" s="63"/>
      <c r="AR875" s="63"/>
      <c r="AV875" s="63"/>
      <c r="AZ875" s="63"/>
      <c r="BD875" s="63"/>
    </row>
    <row r="876" spans="4:56" ht="13.2" x14ac:dyDescent="0.25">
      <c r="D876" s="63"/>
      <c r="H876" s="63"/>
      <c r="L876" s="63"/>
      <c r="P876" s="63"/>
      <c r="T876" s="63"/>
      <c r="X876" s="63"/>
      <c r="AB876" s="63"/>
      <c r="AF876" s="63"/>
      <c r="AJ876" s="63"/>
      <c r="AN876" s="63"/>
      <c r="AR876" s="63"/>
      <c r="AV876" s="63"/>
      <c r="AZ876" s="63"/>
      <c r="BD876" s="63"/>
    </row>
    <row r="877" spans="4:56" ht="13.2" x14ac:dyDescent="0.25">
      <c r="D877" s="63"/>
      <c r="H877" s="63"/>
      <c r="L877" s="63"/>
      <c r="P877" s="63"/>
      <c r="T877" s="63"/>
      <c r="X877" s="63"/>
      <c r="AB877" s="63"/>
      <c r="AF877" s="63"/>
      <c r="AJ877" s="63"/>
      <c r="AN877" s="63"/>
      <c r="AR877" s="63"/>
      <c r="AV877" s="63"/>
      <c r="AZ877" s="63"/>
      <c r="BD877" s="63"/>
    </row>
    <row r="878" spans="4:56" ht="13.2" x14ac:dyDescent="0.25">
      <c r="D878" s="63"/>
      <c r="H878" s="63"/>
      <c r="L878" s="63"/>
      <c r="P878" s="63"/>
      <c r="T878" s="63"/>
      <c r="X878" s="63"/>
      <c r="AB878" s="63"/>
      <c r="AF878" s="63"/>
      <c r="AJ878" s="63"/>
      <c r="AN878" s="63"/>
      <c r="AR878" s="63"/>
      <c r="AV878" s="63"/>
      <c r="AZ878" s="63"/>
      <c r="BD878" s="63"/>
    </row>
    <row r="879" spans="4:56" ht="13.2" x14ac:dyDescent="0.25">
      <c r="D879" s="63"/>
      <c r="H879" s="63"/>
      <c r="L879" s="63"/>
      <c r="P879" s="63"/>
      <c r="T879" s="63"/>
      <c r="X879" s="63"/>
      <c r="AB879" s="63"/>
      <c r="AF879" s="63"/>
      <c r="AJ879" s="63"/>
      <c r="AN879" s="63"/>
      <c r="AR879" s="63"/>
      <c r="AV879" s="63"/>
      <c r="AZ879" s="63"/>
      <c r="BD879" s="63"/>
    </row>
    <row r="880" spans="4:56" ht="13.2" x14ac:dyDescent="0.25">
      <c r="D880" s="63"/>
      <c r="H880" s="63"/>
      <c r="L880" s="63"/>
      <c r="P880" s="63"/>
      <c r="T880" s="63"/>
      <c r="X880" s="63"/>
      <c r="AB880" s="63"/>
      <c r="AF880" s="63"/>
      <c r="AJ880" s="63"/>
      <c r="AN880" s="63"/>
      <c r="AR880" s="63"/>
      <c r="AV880" s="63"/>
      <c r="AZ880" s="63"/>
      <c r="BD880" s="63"/>
    </row>
    <row r="881" spans="4:56" ht="13.2" x14ac:dyDescent="0.25">
      <c r="D881" s="63"/>
      <c r="H881" s="63"/>
      <c r="L881" s="63"/>
      <c r="P881" s="63"/>
      <c r="T881" s="63"/>
      <c r="X881" s="63"/>
      <c r="AB881" s="63"/>
      <c r="AF881" s="63"/>
      <c r="AJ881" s="63"/>
      <c r="AN881" s="63"/>
      <c r="AR881" s="63"/>
      <c r="AV881" s="63"/>
      <c r="AZ881" s="63"/>
      <c r="BD881" s="63"/>
    </row>
    <row r="882" spans="4:56" ht="13.2" x14ac:dyDescent="0.25">
      <c r="D882" s="63"/>
      <c r="H882" s="63"/>
      <c r="L882" s="63"/>
      <c r="P882" s="63"/>
      <c r="T882" s="63"/>
      <c r="X882" s="63"/>
      <c r="AB882" s="63"/>
      <c r="AF882" s="63"/>
      <c r="AJ882" s="63"/>
      <c r="AN882" s="63"/>
      <c r="AR882" s="63"/>
      <c r="AV882" s="63"/>
      <c r="AZ882" s="63"/>
      <c r="BD882" s="63"/>
    </row>
    <row r="883" spans="4:56" ht="13.2" x14ac:dyDescent="0.25">
      <c r="D883" s="63"/>
      <c r="H883" s="63"/>
      <c r="L883" s="63"/>
      <c r="P883" s="63"/>
      <c r="T883" s="63"/>
      <c r="X883" s="63"/>
      <c r="AB883" s="63"/>
      <c r="AF883" s="63"/>
      <c r="AJ883" s="63"/>
      <c r="AN883" s="63"/>
      <c r="AR883" s="63"/>
      <c r="AV883" s="63"/>
      <c r="AZ883" s="63"/>
      <c r="BD883" s="63"/>
    </row>
    <row r="884" spans="4:56" ht="13.2" x14ac:dyDescent="0.25">
      <c r="D884" s="63"/>
      <c r="H884" s="63"/>
      <c r="L884" s="63"/>
      <c r="P884" s="63"/>
      <c r="T884" s="63"/>
      <c r="X884" s="63"/>
      <c r="AB884" s="63"/>
      <c r="AF884" s="63"/>
      <c r="AJ884" s="63"/>
      <c r="AN884" s="63"/>
      <c r="AR884" s="63"/>
      <c r="AV884" s="63"/>
      <c r="AZ884" s="63"/>
      <c r="BD884" s="63"/>
    </row>
    <row r="885" spans="4:56" ht="13.2" x14ac:dyDescent="0.25">
      <c r="D885" s="63"/>
      <c r="H885" s="63"/>
      <c r="L885" s="63"/>
      <c r="P885" s="63"/>
      <c r="T885" s="63"/>
      <c r="X885" s="63"/>
      <c r="AB885" s="63"/>
      <c r="AF885" s="63"/>
      <c r="AJ885" s="63"/>
      <c r="AN885" s="63"/>
      <c r="AR885" s="63"/>
      <c r="AV885" s="63"/>
      <c r="AZ885" s="63"/>
      <c r="BD885" s="63"/>
    </row>
    <row r="886" spans="4:56" ht="13.2" x14ac:dyDescent="0.25">
      <c r="D886" s="63"/>
      <c r="H886" s="63"/>
      <c r="L886" s="63"/>
      <c r="P886" s="63"/>
      <c r="T886" s="63"/>
      <c r="X886" s="63"/>
      <c r="AB886" s="63"/>
      <c r="AF886" s="63"/>
      <c r="AJ886" s="63"/>
      <c r="AN886" s="63"/>
      <c r="AR886" s="63"/>
      <c r="AV886" s="63"/>
      <c r="AZ886" s="63"/>
      <c r="BD886" s="63"/>
    </row>
    <row r="887" spans="4:56" ht="13.2" x14ac:dyDescent="0.25">
      <c r="D887" s="63"/>
      <c r="H887" s="63"/>
      <c r="L887" s="63"/>
      <c r="P887" s="63"/>
      <c r="T887" s="63"/>
      <c r="X887" s="63"/>
      <c r="AB887" s="63"/>
      <c r="AF887" s="63"/>
      <c r="AJ887" s="63"/>
      <c r="AN887" s="63"/>
      <c r="AR887" s="63"/>
      <c r="AV887" s="63"/>
      <c r="AZ887" s="63"/>
      <c r="BD887" s="63"/>
    </row>
    <row r="888" spans="4:56" ht="13.2" x14ac:dyDescent="0.25">
      <c r="D888" s="63"/>
      <c r="H888" s="63"/>
      <c r="L888" s="63"/>
      <c r="P888" s="63"/>
      <c r="T888" s="63"/>
      <c r="X888" s="63"/>
      <c r="AB888" s="63"/>
      <c r="AF888" s="63"/>
      <c r="AJ888" s="63"/>
      <c r="AN888" s="63"/>
      <c r="AR888" s="63"/>
      <c r="AV888" s="63"/>
      <c r="AZ888" s="63"/>
      <c r="BD888" s="63"/>
    </row>
    <row r="889" spans="4:56" ht="13.2" x14ac:dyDescent="0.25">
      <c r="D889" s="63"/>
      <c r="H889" s="63"/>
      <c r="L889" s="63"/>
      <c r="P889" s="63"/>
      <c r="T889" s="63"/>
      <c r="X889" s="63"/>
      <c r="AB889" s="63"/>
      <c r="AF889" s="63"/>
      <c r="AJ889" s="63"/>
      <c r="AN889" s="63"/>
      <c r="AR889" s="63"/>
      <c r="AV889" s="63"/>
      <c r="AZ889" s="63"/>
      <c r="BD889" s="63"/>
    </row>
    <row r="890" spans="4:56" ht="13.2" x14ac:dyDescent="0.25">
      <c r="D890" s="63"/>
      <c r="H890" s="63"/>
      <c r="L890" s="63"/>
      <c r="P890" s="63"/>
      <c r="T890" s="63"/>
      <c r="X890" s="63"/>
      <c r="AB890" s="63"/>
      <c r="AF890" s="63"/>
      <c r="AJ890" s="63"/>
      <c r="AN890" s="63"/>
      <c r="AR890" s="63"/>
      <c r="AV890" s="63"/>
      <c r="AZ890" s="63"/>
      <c r="BD890" s="63"/>
    </row>
    <row r="891" spans="4:56" ht="13.2" x14ac:dyDescent="0.25">
      <c r="D891" s="63"/>
      <c r="H891" s="63"/>
      <c r="L891" s="63"/>
      <c r="P891" s="63"/>
      <c r="T891" s="63"/>
      <c r="X891" s="63"/>
      <c r="AB891" s="63"/>
      <c r="AF891" s="63"/>
      <c r="AJ891" s="63"/>
      <c r="AN891" s="63"/>
      <c r="AR891" s="63"/>
      <c r="AV891" s="63"/>
      <c r="AZ891" s="63"/>
      <c r="BD891" s="63"/>
    </row>
    <row r="892" spans="4:56" ht="13.2" x14ac:dyDescent="0.25">
      <c r="D892" s="63"/>
      <c r="H892" s="63"/>
      <c r="L892" s="63"/>
      <c r="P892" s="63"/>
      <c r="T892" s="63"/>
      <c r="X892" s="63"/>
      <c r="AB892" s="63"/>
      <c r="AF892" s="63"/>
      <c r="AJ892" s="63"/>
      <c r="AN892" s="63"/>
      <c r="AR892" s="63"/>
      <c r="AV892" s="63"/>
      <c r="AZ892" s="63"/>
      <c r="BD892" s="63"/>
    </row>
    <row r="893" spans="4:56" ht="13.2" x14ac:dyDescent="0.25">
      <c r="D893" s="63"/>
      <c r="H893" s="63"/>
      <c r="L893" s="63"/>
      <c r="P893" s="63"/>
      <c r="T893" s="63"/>
      <c r="X893" s="63"/>
      <c r="AB893" s="63"/>
      <c r="AF893" s="63"/>
      <c r="AJ893" s="63"/>
      <c r="AN893" s="63"/>
      <c r="AR893" s="63"/>
      <c r="AV893" s="63"/>
      <c r="AZ893" s="63"/>
      <c r="BD893" s="63"/>
    </row>
    <row r="894" spans="4:56" ht="13.2" x14ac:dyDescent="0.25">
      <c r="D894" s="63"/>
      <c r="H894" s="63"/>
      <c r="L894" s="63"/>
      <c r="P894" s="63"/>
      <c r="T894" s="63"/>
      <c r="X894" s="63"/>
      <c r="AB894" s="63"/>
      <c r="AF894" s="63"/>
      <c r="AJ894" s="63"/>
      <c r="AN894" s="63"/>
      <c r="AR894" s="63"/>
      <c r="AV894" s="63"/>
      <c r="AZ894" s="63"/>
      <c r="BD894" s="63"/>
    </row>
    <row r="895" spans="4:56" ht="13.2" x14ac:dyDescent="0.25">
      <c r="D895" s="63"/>
      <c r="H895" s="63"/>
      <c r="L895" s="63"/>
      <c r="P895" s="63"/>
      <c r="T895" s="63"/>
      <c r="X895" s="63"/>
      <c r="AB895" s="63"/>
      <c r="AF895" s="63"/>
      <c r="AJ895" s="63"/>
      <c r="AN895" s="63"/>
      <c r="AR895" s="63"/>
      <c r="AV895" s="63"/>
      <c r="AZ895" s="63"/>
      <c r="BD895" s="63"/>
    </row>
    <row r="896" spans="4:56" ht="13.2" x14ac:dyDescent="0.25">
      <c r="D896" s="63"/>
      <c r="H896" s="63"/>
      <c r="L896" s="63"/>
      <c r="P896" s="63"/>
      <c r="T896" s="63"/>
      <c r="X896" s="63"/>
      <c r="AB896" s="63"/>
      <c r="AF896" s="63"/>
      <c r="AJ896" s="63"/>
      <c r="AN896" s="63"/>
      <c r="AR896" s="63"/>
      <c r="AV896" s="63"/>
      <c r="AZ896" s="63"/>
      <c r="BD896" s="63"/>
    </row>
    <row r="897" spans="4:56" ht="13.2" x14ac:dyDescent="0.25">
      <c r="D897" s="63"/>
      <c r="H897" s="63"/>
      <c r="L897" s="63"/>
      <c r="P897" s="63"/>
      <c r="T897" s="63"/>
      <c r="X897" s="63"/>
      <c r="AB897" s="63"/>
      <c r="AF897" s="63"/>
      <c r="AJ897" s="63"/>
      <c r="AN897" s="63"/>
      <c r="AR897" s="63"/>
      <c r="AV897" s="63"/>
      <c r="AZ897" s="63"/>
      <c r="BD897" s="63"/>
    </row>
    <row r="898" spans="4:56" ht="13.2" x14ac:dyDescent="0.25">
      <c r="D898" s="63"/>
      <c r="H898" s="63"/>
      <c r="L898" s="63"/>
      <c r="P898" s="63"/>
      <c r="T898" s="63"/>
      <c r="X898" s="63"/>
      <c r="AB898" s="63"/>
      <c r="AF898" s="63"/>
      <c r="AJ898" s="63"/>
      <c r="AN898" s="63"/>
      <c r="AR898" s="63"/>
      <c r="AV898" s="63"/>
      <c r="AZ898" s="63"/>
      <c r="BD898" s="63"/>
    </row>
    <row r="899" spans="4:56" ht="13.2" x14ac:dyDescent="0.25">
      <c r="D899" s="63"/>
      <c r="H899" s="63"/>
      <c r="L899" s="63"/>
      <c r="P899" s="63"/>
      <c r="T899" s="63"/>
      <c r="X899" s="63"/>
      <c r="AB899" s="63"/>
      <c r="AF899" s="63"/>
      <c r="AJ899" s="63"/>
      <c r="AN899" s="63"/>
      <c r="AR899" s="63"/>
      <c r="AV899" s="63"/>
      <c r="AZ899" s="63"/>
      <c r="BD899" s="63"/>
    </row>
    <row r="900" spans="4:56" ht="13.2" x14ac:dyDescent="0.25">
      <c r="D900" s="63"/>
      <c r="H900" s="63"/>
      <c r="L900" s="63"/>
      <c r="P900" s="63"/>
      <c r="T900" s="63"/>
      <c r="X900" s="63"/>
      <c r="AB900" s="63"/>
      <c r="AF900" s="63"/>
      <c r="AJ900" s="63"/>
      <c r="AN900" s="63"/>
      <c r="AR900" s="63"/>
      <c r="AV900" s="63"/>
      <c r="AZ900" s="63"/>
      <c r="BD900" s="63"/>
    </row>
    <row r="901" spans="4:56" ht="13.2" x14ac:dyDescent="0.25">
      <c r="D901" s="63"/>
      <c r="H901" s="63"/>
      <c r="L901" s="63"/>
      <c r="P901" s="63"/>
      <c r="T901" s="63"/>
      <c r="X901" s="63"/>
      <c r="AB901" s="63"/>
      <c r="AF901" s="63"/>
      <c r="AJ901" s="63"/>
      <c r="AN901" s="63"/>
      <c r="AR901" s="63"/>
      <c r="AV901" s="63"/>
      <c r="AZ901" s="63"/>
      <c r="BD901" s="63"/>
    </row>
    <row r="902" spans="4:56" ht="13.2" x14ac:dyDescent="0.25">
      <c r="D902" s="63"/>
      <c r="H902" s="63"/>
      <c r="L902" s="63"/>
      <c r="P902" s="63"/>
      <c r="T902" s="63"/>
      <c r="X902" s="63"/>
      <c r="AB902" s="63"/>
      <c r="AF902" s="63"/>
      <c r="AJ902" s="63"/>
      <c r="AN902" s="63"/>
      <c r="AR902" s="63"/>
      <c r="AV902" s="63"/>
      <c r="AZ902" s="63"/>
      <c r="BD902" s="63"/>
    </row>
    <row r="903" spans="4:56" ht="13.2" x14ac:dyDescent="0.25">
      <c r="D903" s="63"/>
      <c r="H903" s="63"/>
      <c r="L903" s="63"/>
      <c r="P903" s="63"/>
      <c r="T903" s="63"/>
      <c r="X903" s="63"/>
      <c r="AB903" s="63"/>
      <c r="AF903" s="63"/>
      <c r="AJ903" s="63"/>
      <c r="AN903" s="63"/>
      <c r="AR903" s="63"/>
      <c r="AV903" s="63"/>
      <c r="AZ903" s="63"/>
      <c r="BD903" s="63"/>
    </row>
    <row r="904" spans="4:56" ht="13.2" x14ac:dyDescent="0.25">
      <c r="D904" s="63"/>
      <c r="H904" s="63"/>
      <c r="L904" s="63"/>
      <c r="P904" s="63"/>
      <c r="T904" s="63"/>
      <c r="X904" s="63"/>
      <c r="AB904" s="63"/>
      <c r="AF904" s="63"/>
      <c r="AJ904" s="63"/>
      <c r="AN904" s="63"/>
      <c r="AR904" s="63"/>
      <c r="AV904" s="63"/>
      <c r="AZ904" s="63"/>
      <c r="BD904" s="63"/>
    </row>
    <row r="905" spans="4:56" ht="13.2" x14ac:dyDescent="0.25">
      <c r="D905" s="63"/>
      <c r="H905" s="63"/>
      <c r="L905" s="63"/>
      <c r="P905" s="63"/>
      <c r="T905" s="63"/>
      <c r="X905" s="63"/>
      <c r="AB905" s="63"/>
      <c r="AF905" s="63"/>
      <c r="AJ905" s="63"/>
      <c r="AN905" s="63"/>
      <c r="AR905" s="63"/>
      <c r="AV905" s="63"/>
      <c r="AZ905" s="63"/>
      <c r="BD905" s="63"/>
    </row>
    <row r="906" spans="4:56" ht="13.2" x14ac:dyDescent="0.25">
      <c r="D906" s="63"/>
      <c r="H906" s="63"/>
      <c r="L906" s="63"/>
      <c r="P906" s="63"/>
      <c r="T906" s="63"/>
      <c r="X906" s="63"/>
      <c r="AB906" s="63"/>
      <c r="AF906" s="63"/>
      <c r="AJ906" s="63"/>
      <c r="AN906" s="63"/>
      <c r="AR906" s="63"/>
      <c r="AV906" s="63"/>
      <c r="AZ906" s="63"/>
      <c r="BD906" s="63"/>
    </row>
    <row r="907" spans="4:56" ht="13.2" x14ac:dyDescent="0.25">
      <c r="D907" s="63"/>
      <c r="H907" s="63"/>
      <c r="L907" s="63"/>
      <c r="P907" s="63"/>
      <c r="T907" s="63"/>
      <c r="X907" s="63"/>
      <c r="AB907" s="63"/>
      <c r="AF907" s="63"/>
      <c r="AJ907" s="63"/>
      <c r="AN907" s="63"/>
      <c r="AR907" s="63"/>
      <c r="AV907" s="63"/>
      <c r="AZ907" s="63"/>
      <c r="BD907" s="63"/>
    </row>
    <row r="908" spans="4:56" ht="13.2" x14ac:dyDescent="0.25">
      <c r="D908" s="63"/>
      <c r="H908" s="63"/>
      <c r="L908" s="63"/>
      <c r="P908" s="63"/>
      <c r="T908" s="63"/>
      <c r="X908" s="63"/>
      <c r="AB908" s="63"/>
      <c r="AF908" s="63"/>
      <c r="AJ908" s="63"/>
      <c r="AN908" s="63"/>
      <c r="AR908" s="63"/>
      <c r="AV908" s="63"/>
      <c r="AZ908" s="63"/>
      <c r="BD908" s="63"/>
    </row>
    <row r="909" spans="4:56" ht="13.2" x14ac:dyDescent="0.25">
      <c r="D909" s="63"/>
      <c r="H909" s="63"/>
      <c r="L909" s="63"/>
      <c r="P909" s="63"/>
      <c r="T909" s="63"/>
      <c r="X909" s="63"/>
      <c r="AB909" s="63"/>
      <c r="AF909" s="63"/>
      <c r="AJ909" s="63"/>
      <c r="AN909" s="63"/>
      <c r="AR909" s="63"/>
      <c r="AV909" s="63"/>
      <c r="AZ909" s="63"/>
      <c r="BD909" s="63"/>
    </row>
    <row r="910" spans="4:56" ht="13.2" x14ac:dyDescent="0.25">
      <c r="D910" s="63"/>
      <c r="H910" s="63"/>
      <c r="L910" s="63"/>
      <c r="P910" s="63"/>
      <c r="T910" s="63"/>
      <c r="X910" s="63"/>
      <c r="AB910" s="63"/>
      <c r="AF910" s="63"/>
      <c r="AJ910" s="63"/>
      <c r="AN910" s="63"/>
      <c r="AR910" s="63"/>
      <c r="AV910" s="63"/>
      <c r="AZ910" s="63"/>
      <c r="BD910" s="63"/>
    </row>
    <row r="911" spans="4:56" ht="13.2" x14ac:dyDescent="0.25">
      <c r="D911" s="63"/>
      <c r="H911" s="63"/>
      <c r="L911" s="63"/>
      <c r="P911" s="63"/>
      <c r="T911" s="63"/>
      <c r="X911" s="63"/>
      <c r="AB911" s="63"/>
      <c r="AF911" s="63"/>
      <c r="AJ911" s="63"/>
      <c r="AN911" s="63"/>
      <c r="AR911" s="63"/>
      <c r="AV911" s="63"/>
      <c r="AZ911" s="63"/>
      <c r="BD911" s="63"/>
    </row>
    <row r="912" spans="4:56" ht="13.2" x14ac:dyDescent="0.25">
      <c r="D912" s="63"/>
      <c r="H912" s="63"/>
      <c r="L912" s="63"/>
      <c r="P912" s="63"/>
      <c r="T912" s="63"/>
      <c r="X912" s="63"/>
      <c r="AB912" s="63"/>
      <c r="AF912" s="63"/>
      <c r="AJ912" s="63"/>
      <c r="AN912" s="63"/>
      <c r="AR912" s="63"/>
      <c r="AV912" s="63"/>
      <c r="AZ912" s="63"/>
      <c r="BD912" s="63"/>
    </row>
    <row r="913" spans="4:56" ht="13.2" x14ac:dyDescent="0.25">
      <c r="D913" s="63"/>
      <c r="H913" s="63"/>
      <c r="L913" s="63"/>
      <c r="P913" s="63"/>
      <c r="T913" s="63"/>
      <c r="X913" s="63"/>
      <c r="AB913" s="63"/>
      <c r="AF913" s="63"/>
      <c r="AJ913" s="63"/>
      <c r="AN913" s="63"/>
      <c r="AR913" s="63"/>
      <c r="AV913" s="63"/>
      <c r="AZ913" s="63"/>
      <c r="BD913" s="63"/>
    </row>
    <row r="914" spans="4:56" ht="13.2" x14ac:dyDescent="0.25">
      <c r="D914" s="63"/>
      <c r="H914" s="63"/>
      <c r="L914" s="63"/>
      <c r="P914" s="63"/>
      <c r="T914" s="63"/>
      <c r="X914" s="63"/>
      <c r="AB914" s="63"/>
      <c r="AF914" s="63"/>
      <c r="AJ914" s="63"/>
      <c r="AN914" s="63"/>
      <c r="AR914" s="63"/>
      <c r="AV914" s="63"/>
      <c r="AZ914" s="63"/>
      <c r="BD914" s="63"/>
    </row>
    <row r="915" spans="4:56" ht="13.2" x14ac:dyDescent="0.25">
      <c r="D915" s="63"/>
      <c r="H915" s="63"/>
      <c r="L915" s="63"/>
      <c r="P915" s="63"/>
      <c r="T915" s="63"/>
      <c r="X915" s="63"/>
      <c r="AB915" s="63"/>
      <c r="AF915" s="63"/>
      <c r="AJ915" s="63"/>
      <c r="AN915" s="63"/>
      <c r="AR915" s="63"/>
      <c r="AV915" s="63"/>
      <c r="AZ915" s="63"/>
      <c r="BD915" s="63"/>
    </row>
    <row r="916" spans="4:56" ht="13.2" x14ac:dyDescent="0.25">
      <c r="D916" s="63"/>
      <c r="H916" s="63"/>
      <c r="L916" s="63"/>
      <c r="P916" s="63"/>
      <c r="T916" s="63"/>
      <c r="X916" s="63"/>
      <c r="AB916" s="63"/>
      <c r="AF916" s="63"/>
      <c r="AJ916" s="63"/>
      <c r="AN916" s="63"/>
      <c r="AR916" s="63"/>
      <c r="AV916" s="63"/>
      <c r="AZ916" s="63"/>
      <c r="BD916" s="63"/>
    </row>
    <row r="917" spans="4:56" ht="13.2" x14ac:dyDescent="0.25">
      <c r="D917" s="63"/>
      <c r="H917" s="63"/>
      <c r="L917" s="63"/>
      <c r="P917" s="63"/>
      <c r="T917" s="63"/>
      <c r="X917" s="63"/>
      <c r="AB917" s="63"/>
      <c r="AF917" s="63"/>
      <c r="AJ917" s="63"/>
      <c r="AN917" s="63"/>
      <c r="AR917" s="63"/>
      <c r="AV917" s="63"/>
      <c r="AZ917" s="63"/>
      <c r="BD917" s="63"/>
    </row>
    <row r="918" spans="4:56" ht="13.2" x14ac:dyDescent="0.25">
      <c r="D918" s="63"/>
      <c r="H918" s="63"/>
      <c r="L918" s="63"/>
      <c r="P918" s="63"/>
      <c r="T918" s="63"/>
      <c r="X918" s="63"/>
      <c r="AB918" s="63"/>
      <c r="AF918" s="63"/>
      <c r="AJ918" s="63"/>
      <c r="AN918" s="63"/>
      <c r="AR918" s="63"/>
      <c r="AV918" s="63"/>
      <c r="AZ918" s="63"/>
      <c r="BD918" s="63"/>
    </row>
    <row r="919" spans="4:56" ht="13.2" x14ac:dyDescent="0.25">
      <c r="D919" s="63"/>
      <c r="H919" s="63"/>
      <c r="L919" s="63"/>
      <c r="P919" s="63"/>
      <c r="T919" s="63"/>
      <c r="X919" s="63"/>
      <c r="AB919" s="63"/>
      <c r="AF919" s="63"/>
      <c r="AJ919" s="63"/>
      <c r="AN919" s="63"/>
      <c r="AR919" s="63"/>
      <c r="AV919" s="63"/>
      <c r="AZ919" s="63"/>
      <c r="BD919" s="63"/>
    </row>
    <row r="920" spans="4:56" ht="13.2" x14ac:dyDescent="0.25">
      <c r="D920" s="63"/>
      <c r="H920" s="63"/>
      <c r="L920" s="63"/>
      <c r="P920" s="63"/>
      <c r="T920" s="63"/>
      <c r="X920" s="63"/>
      <c r="AB920" s="63"/>
      <c r="AF920" s="63"/>
      <c r="AJ920" s="63"/>
      <c r="AN920" s="63"/>
      <c r="AR920" s="63"/>
      <c r="AV920" s="63"/>
      <c r="AZ920" s="63"/>
      <c r="BD920" s="63"/>
    </row>
    <row r="921" spans="4:56" ht="13.2" x14ac:dyDescent="0.25">
      <c r="D921" s="63"/>
      <c r="H921" s="63"/>
      <c r="L921" s="63"/>
      <c r="P921" s="63"/>
      <c r="T921" s="63"/>
      <c r="X921" s="63"/>
      <c r="AB921" s="63"/>
      <c r="AF921" s="63"/>
      <c r="AJ921" s="63"/>
      <c r="AN921" s="63"/>
      <c r="AR921" s="63"/>
      <c r="AV921" s="63"/>
      <c r="AZ921" s="63"/>
      <c r="BD921" s="63"/>
    </row>
    <row r="922" spans="4:56" ht="13.2" x14ac:dyDescent="0.25">
      <c r="D922" s="63"/>
      <c r="H922" s="63"/>
      <c r="L922" s="63"/>
      <c r="P922" s="63"/>
      <c r="T922" s="63"/>
      <c r="X922" s="63"/>
      <c r="AB922" s="63"/>
      <c r="AF922" s="63"/>
      <c r="AJ922" s="63"/>
      <c r="AN922" s="63"/>
      <c r="AR922" s="63"/>
      <c r="AV922" s="63"/>
      <c r="AZ922" s="63"/>
      <c r="BD922" s="63"/>
    </row>
    <row r="923" spans="4:56" ht="13.2" x14ac:dyDescent="0.25">
      <c r="D923" s="63"/>
      <c r="H923" s="63"/>
      <c r="L923" s="63"/>
      <c r="P923" s="63"/>
      <c r="T923" s="63"/>
      <c r="X923" s="63"/>
      <c r="AB923" s="63"/>
      <c r="AF923" s="63"/>
      <c r="AJ923" s="63"/>
      <c r="AN923" s="63"/>
      <c r="AR923" s="63"/>
      <c r="AV923" s="63"/>
      <c r="AZ923" s="63"/>
      <c r="BD923" s="63"/>
    </row>
    <row r="924" spans="4:56" ht="13.2" x14ac:dyDescent="0.25">
      <c r="D924" s="63"/>
      <c r="H924" s="63"/>
      <c r="L924" s="63"/>
      <c r="P924" s="63"/>
      <c r="T924" s="63"/>
      <c r="X924" s="63"/>
      <c r="AB924" s="63"/>
      <c r="AF924" s="63"/>
      <c r="AJ924" s="63"/>
      <c r="AN924" s="63"/>
      <c r="AR924" s="63"/>
      <c r="AV924" s="63"/>
      <c r="AZ924" s="63"/>
      <c r="BD924" s="63"/>
    </row>
    <row r="925" spans="4:56" ht="13.2" x14ac:dyDescent="0.25">
      <c r="D925" s="63"/>
      <c r="H925" s="63"/>
      <c r="L925" s="63"/>
      <c r="P925" s="63"/>
      <c r="T925" s="63"/>
      <c r="X925" s="63"/>
      <c r="AB925" s="63"/>
      <c r="AF925" s="63"/>
      <c r="AJ925" s="63"/>
      <c r="AN925" s="63"/>
      <c r="AR925" s="63"/>
      <c r="AV925" s="63"/>
      <c r="AZ925" s="63"/>
      <c r="BD925" s="63"/>
    </row>
    <row r="926" spans="4:56" ht="13.2" x14ac:dyDescent="0.25">
      <c r="D926" s="63"/>
      <c r="H926" s="63"/>
      <c r="L926" s="63"/>
      <c r="P926" s="63"/>
      <c r="T926" s="63"/>
      <c r="X926" s="63"/>
      <c r="AB926" s="63"/>
      <c r="AF926" s="63"/>
      <c r="AJ926" s="63"/>
      <c r="AN926" s="63"/>
      <c r="AR926" s="63"/>
      <c r="AV926" s="63"/>
      <c r="AZ926" s="63"/>
      <c r="BD926" s="63"/>
    </row>
    <row r="927" spans="4:56" ht="13.2" x14ac:dyDescent="0.25">
      <c r="D927" s="63"/>
      <c r="H927" s="63"/>
      <c r="L927" s="63"/>
      <c r="P927" s="63"/>
      <c r="T927" s="63"/>
      <c r="X927" s="63"/>
      <c r="AB927" s="63"/>
      <c r="AF927" s="63"/>
      <c r="AJ927" s="63"/>
      <c r="AN927" s="63"/>
      <c r="AR927" s="63"/>
      <c r="AV927" s="63"/>
      <c r="AZ927" s="63"/>
      <c r="BD927" s="63"/>
    </row>
    <row r="928" spans="4:56" ht="13.2" x14ac:dyDescent="0.25">
      <c r="D928" s="63"/>
      <c r="H928" s="63"/>
      <c r="L928" s="63"/>
      <c r="P928" s="63"/>
      <c r="T928" s="63"/>
      <c r="X928" s="63"/>
      <c r="AB928" s="63"/>
      <c r="AF928" s="63"/>
      <c r="AJ928" s="63"/>
      <c r="AN928" s="63"/>
      <c r="AR928" s="63"/>
      <c r="AV928" s="63"/>
      <c r="AZ928" s="63"/>
      <c r="BD928" s="63"/>
    </row>
    <row r="929" spans="4:56" ht="13.2" x14ac:dyDescent="0.25">
      <c r="D929" s="63"/>
      <c r="H929" s="63"/>
      <c r="L929" s="63"/>
      <c r="P929" s="63"/>
      <c r="T929" s="63"/>
      <c r="X929" s="63"/>
      <c r="AB929" s="63"/>
      <c r="AF929" s="63"/>
      <c r="AJ929" s="63"/>
      <c r="AN929" s="63"/>
      <c r="AR929" s="63"/>
      <c r="AV929" s="63"/>
      <c r="AZ929" s="63"/>
      <c r="BD929" s="63"/>
    </row>
    <row r="930" spans="4:56" ht="13.2" x14ac:dyDescent="0.25">
      <c r="D930" s="63"/>
      <c r="H930" s="63"/>
      <c r="L930" s="63"/>
      <c r="P930" s="63"/>
      <c r="T930" s="63"/>
      <c r="X930" s="63"/>
      <c r="AB930" s="63"/>
      <c r="AF930" s="63"/>
      <c r="AJ930" s="63"/>
      <c r="AN930" s="63"/>
      <c r="AR930" s="63"/>
      <c r="AV930" s="63"/>
      <c r="AZ930" s="63"/>
      <c r="BD930" s="63"/>
    </row>
    <row r="931" spans="4:56" ht="13.2" x14ac:dyDescent="0.25">
      <c r="D931" s="63"/>
      <c r="H931" s="63"/>
      <c r="L931" s="63"/>
      <c r="P931" s="63"/>
      <c r="T931" s="63"/>
      <c r="X931" s="63"/>
      <c r="AB931" s="63"/>
      <c r="AF931" s="63"/>
      <c r="AJ931" s="63"/>
      <c r="AN931" s="63"/>
      <c r="AR931" s="63"/>
      <c r="AV931" s="63"/>
      <c r="AZ931" s="63"/>
      <c r="BD931" s="63"/>
    </row>
    <row r="932" spans="4:56" ht="13.2" x14ac:dyDescent="0.25">
      <c r="D932" s="63"/>
      <c r="H932" s="63"/>
      <c r="L932" s="63"/>
      <c r="P932" s="63"/>
      <c r="T932" s="63"/>
      <c r="X932" s="63"/>
      <c r="AB932" s="63"/>
      <c r="AF932" s="63"/>
      <c r="AJ932" s="63"/>
      <c r="AN932" s="63"/>
      <c r="AR932" s="63"/>
      <c r="AV932" s="63"/>
      <c r="AZ932" s="63"/>
      <c r="BD932" s="63"/>
    </row>
    <row r="933" spans="4:56" ht="13.2" x14ac:dyDescent="0.25">
      <c r="D933" s="63"/>
      <c r="H933" s="63"/>
      <c r="L933" s="63"/>
      <c r="P933" s="63"/>
      <c r="T933" s="63"/>
      <c r="X933" s="63"/>
      <c r="AB933" s="63"/>
      <c r="AF933" s="63"/>
      <c r="AJ933" s="63"/>
      <c r="AN933" s="63"/>
      <c r="AR933" s="63"/>
      <c r="AV933" s="63"/>
      <c r="AZ933" s="63"/>
      <c r="BD933" s="63"/>
    </row>
    <row r="934" spans="4:56" ht="13.2" x14ac:dyDescent="0.25">
      <c r="D934" s="63"/>
      <c r="H934" s="63"/>
      <c r="L934" s="63"/>
      <c r="P934" s="63"/>
      <c r="T934" s="63"/>
      <c r="X934" s="63"/>
      <c r="AB934" s="63"/>
      <c r="AF934" s="63"/>
      <c r="AJ934" s="63"/>
      <c r="AN934" s="63"/>
      <c r="AR934" s="63"/>
      <c r="AV934" s="63"/>
      <c r="AZ934" s="63"/>
      <c r="BD934" s="63"/>
    </row>
    <row r="935" spans="4:56" ht="13.2" x14ac:dyDescent="0.25">
      <c r="D935" s="63"/>
      <c r="H935" s="63"/>
      <c r="L935" s="63"/>
      <c r="P935" s="63"/>
      <c r="T935" s="63"/>
      <c r="X935" s="63"/>
      <c r="AB935" s="63"/>
      <c r="AF935" s="63"/>
      <c r="AJ935" s="63"/>
      <c r="AN935" s="63"/>
      <c r="AR935" s="63"/>
      <c r="AV935" s="63"/>
      <c r="AZ935" s="63"/>
      <c r="BD935" s="63"/>
    </row>
    <row r="936" spans="4:56" ht="13.2" x14ac:dyDescent="0.25">
      <c r="D936" s="63"/>
      <c r="H936" s="63"/>
      <c r="L936" s="63"/>
      <c r="P936" s="63"/>
      <c r="T936" s="63"/>
      <c r="X936" s="63"/>
      <c r="AB936" s="63"/>
      <c r="AF936" s="63"/>
      <c r="AJ936" s="63"/>
      <c r="AN936" s="63"/>
      <c r="AR936" s="63"/>
      <c r="AV936" s="63"/>
      <c r="AZ936" s="63"/>
      <c r="BD936" s="63"/>
    </row>
    <row r="937" spans="4:56" ht="13.2" x14ac:dyDescent="0.25">
      <c r="D937" s="63"/>
      <c r="H937" s="63"/>
      <c r="L937" s="63"/>
      <c r="P937" s="63"/>
      <c r="T937" s="63"/>
      <c r="X937" s="63"/>
      <c r="AB937" s="63"/>
      <c r="AF937" s="63"/>
      <c r="AJ937" s="63"/>
      <c r="AN937" s="63"/>
      <c r="AR937" s="63"/>
      <c r="AV937" s="63"/>
      <c r="AZ937" s="63"/>
      <c r="BD937" s="63"/>
    </row>
    <row r="938" spans="4:56" ht="13.2" x14ac:dyDescent="0.25">
      <c r="D938" s="63"/>
      <c r="H938" s="63"/>
      <c r="L938" s="63"/>
      <c r="P938" s="63"/>
      <c r="T938" s="63"/>
      <c r="X938" s="63"/>
      <c r="AB938" s="63"/>
      <c r="AF938" s="63"/>
      <c r="AJ938" s="63"/>
      <c r="AN938" s="63"/>
      <c r="AR938" s="63"/>
      <c r="AV938" s="63"/>
      <c r="AZ938" s="63"/>
      <c r="BD938" s="63"/>
    </row>
    <row r="939" spans="4:56" ht="13.2" x14ac:dyDescent="0.25">
      <c r="D939" s="63"/>
      <c r="H939" s="63"/>
      <c r="L939" s="63"/>
      <c r="P939" s="63"/>
      <c r="T939" s="63"/>
      <c r="X939" s="63"/>
      <c r="AB939" s="63"/>
      <c r="AF939" s="63"/>
      <c r="AJ939" s="63"/>
      <c r="AN939" s="63"/>
      <c r="AR939" s="63"/>
      <c r="AV939" s="63"/>
      <c r="AZ939" s="63"/>
      <c r="BD939" s="63"/>
    </row>
    <row r="940" spans="4:56" ht="13.2" x14ac:dyDescent="0.25">
      <c r="D940" s="63"/>
      <c r="H940" s="63"/>
      <c r="L940" s="63"/>
      <c r="P940" s="63"/>
      <c r="T940" s="63"/>
      <c r="X940" s="63"/>
      <c r="AB940" s="63"/>
      <c r="AF940" s="63"/>
      <c r="AJ940" s="63"/>
      <c r="AN940" s="63"/>
      <c r="AR940" s="63"/>
      <c r="AV940" s="63"/>
      <c r="AZ940" s="63"/>
      <c r="BD940" s="63"/>
    </row>
    <row r="941" spans="4:56" ht="13.2" x14ac:dyDescent="0.25">
      <c r="D941" s="63"/>
      <c r="H941" s="63"/>
      <c r="L941" s="63"/>
      <c r="P941" s="63"/>
      <c r="T941" s="63"/>
      <c r="X941" s="63"/>
      <c r="AB941" s="63"/>
      <c r="AF941" s="63"/>
      <c r="AJ941" s="63"/>
      <c r="AN941" s="63"/>
      <c r="AR941" s="63"/>
      <c r="AV941" s="63"/>
      <c r="AZ941" s="63"/>
      <c r="BD941" s="63"/>
    </row>
    <row r="942" spans="4:56" ht="13.2" x14ac:dyDescent="0.25">
      <c r="D942" s="63"/>
      <c r="H942" s="63"/>
      <c r="L942" s="63"/>
      <c r="P942" s="63"/>
      <c r="T942" s="63"/>
      <c r="X942" s="63"/>
      <c r="AB942" s="63"/>
      <c r="AF942" s="63"/>
      <c r="AJ942" s="63"/>
      <c r="AN942" s="63"/>
      <c r="AR942" s="63"/>
      <c r="AV942" s="63"/>
      <c r="AZ942" s="63"/>
      <c r="BD942" s="63"/>
    </row>
    <row r="943" spans="4:56" ht="13.2" x14ac:dyDescent="0.25">
      <c r="D943" s="63"/>
      <c r="H943" s="63"/>
      <c r="L943" s="63"/>
      <c r="P943" s="63"/>
      <c r="T943" s="63"/>
      <c r="X943" s="63"/>
      <c r="AB943" s="63"/>
      <c r="AF943" s="63"/>
      <c r="AJ943" s="63"/>
      <c r="AN943" s="63"/>
      <c r="AR943" s="63"/>
      <c r="AV943" s="63"/>
      <c r="AZ943" s="63"/>
      <c r="BD943" s="63"/>
    </row>
    <row r="944" spans="4:56" ht="13.2" x14ac:dyDescent="0.25">
      <c r="D944" s="63"/>
      <c r="H944" s="63"/>
      <c r="L944" s="63"/>
      <c r="P944" s="63"/>
      <c r="T944" s="63"/>
      <c r="X944" s="63"/>
      <c r="AB944" s="63"/>
      <c r="AF944" s="63"/>
      <c r="AJ944" s="63"/>
      <c r="AN944" s="63"/>
      <c r="AR944" s="63"/>
      <c r="AV944" s="63"/>
      <c r="AZ944" s="63"/>
      <c r="BD944" s="63"/>
    </row>
    <row r="945" spans="4:56" ht="13.2" x14ac:dyDescent="0.25">
      <c r="D945" s="63"/>
      <c r="H945" s="63"/>
      <c r="L945" s="63"/>
      <c r="P945" s="63"/>
      <c r="T945" s="63"/>
      <c r="X945" s="63"/>
      <c r="AB945" s="63"/>
      <c r="AF945" s="63"/>
      <c r="AJ945" s="63"/>
      <c r="AN945" s="63"/>
      <c r="AR945" s="63"/>
      <c r="AV945" s="63"/>
      <c r="AZ945" s="63"/>
      <c r="BD945" s="63"/>
    </row>
    <row r="946" spans="4:56" ht="13.2" x14ac:dyDescent="0.25">
      <c r="D946" s="63"/>
      <c r="H946" s="63"/>
      <c r="L946" s="63"/>
      <c r="P946" s="63"/>
      <c r="T946" s="63"/>
      <c r="X946" s="63"/>
      <c r="AB946" s="63"/>
      <c r="AF946" s="63"/>
      <c r="AJ946" s="63"/>
      <c r="AN946" s="63"/>
      <c r="AR946" s="63"/>
      <c r="AV946" s="63"/>
      <c r="AZ946" s="63"/>
      <c r="BD946" s="63"/>
    </row>
    <row r="947" spans="4:56" ht="13.2" x14ac:dyDescent="0.25">
      <c r="D947" s="63"/>
      <c r="H947" s="63"/>
      <c r="L947" s="63"/>
      <c r="P947" s="63"/>
      <c r="T947" s="63"/>
      <c r="X947" s="63"/>
      <c r="AB947" s="63"/>
      <c r="AF947" s="63"/>
      <c r="AJ947" s="63"/>
      <c r="AN947" s="63"/>
      <c r="AR947" s="63"/>
      <c r="AV947" s="63"/>
      <c r="AZ947" s="63"/>
      <c r="BD947" s="63"/>
    </row>
    <row r="948" spans="4:56" ht="13.2" x14ac:dyDescent="0.25">
      <c r="D948" s="63"/>
      <c r="H948" s="63"/>
      <c r="L948" s="63"/>
      <c r="P948" s="63"/>
      <c r="T948" s="63"/>
      <c r="X948" s="63"/>
      <c r="AB948" s="63"/>
      <c r="AF948" s="63"/>
      <c r="AJ948" s="63"/>
      <c r="AN948" s="63"/>
      <c r="AR948" s="63"/>
      <c r="AV948" s="63"/>
      <c r="AZ948" s="63"/>
      <c r="BD948" s="63"/>
    </row>
    <row r="949" spans="4:56" ht="13.2" x14ac:dyDescent="0.25">
      <c r="D949" s="63"/>
      <c r="H949" s="63"/>
      <c r="L949" s="63"/>
      <c r="P949" s="63"/>
      <c r="T949" s="63"/>
      <c r="X949" s="63"/>
      <c r="AB949" s="63"/>
      <c r="AF949" s="63"/>
      <c r="AJ949" s="63"/>
      <c r="AN949" s="63"/>
      <c r="AR949" s="63"/>
      <c r="AV949" s="63"/>
      <c r="AZ949" s="63"/>
      <c r="BD949" s="63"/>
    </row>
    <row r="950" spans="4:56" ht="13.2" x14ac:dyDescent="0.25">
      <c r="D950" s="63"/>
      <c r="H950" s="63"/>
      <c r="L950" s="63"/>
      <c r="P950" s="63"/>
      <c r="T950" s="63"/>
      <c r="X950" s="63"/>
      <c r="AB950" s="63"/>
      <c r="AF950" s="63"/>
      <c r="AJ950" s="63"/>
      <c r="AN950" s="63"/>
      <c r="AR950" s="63"/>
      <c r="AV950" s="63"/>
      <c r="AZ950" s="63"/>
      <c r="BD950" s="63"/>
    </row>
    <row r="951" spans="4:56" ht="13.2" x14ac:dyDescent="0.25">
      <c r="D951" s="63"/>
      <c r="H951" s="63"/>
      <c r="L951" s="63"/>
      <c r="P951" s="63"/>
      <c r="T951" s="63"/>
      <c r="X951" s="63"/>
      <c r="AB951" s="63"/>
      <c r="AF951" s="63"/>
      <c r="AJ951" s="63"/>
      <c r="AN951" s="63"/>
      <c r="AR951" s="63"/>
      <c r="AV951" s="63"/>
      <c r="AZ951" s="63"/>
      <c r="BD951" s="63"/>
    </row>
    <row r="952" spans="4:56" ht="13.2" x14ac:dyDescent="0.25">
      <c r="D952" s="63"/>
      <c r="H952" s="63"/>
      <c r="L952" s="63"/>
      <c r="P952" s="63"/>
      <c r="T952" s="63"/>
      <c r="X952" s="63"/>
      <c r="AB952" s="63"/>
      <c r="AF952" s="63"/>
      <c r="AJ952" s="63"/>
      <c r="AN952" s="63"/>
      <c r="AR952" s="63"/>
      <c r="AV952" s="63"/>
      <c r="AZ952" s="63"/>
      <c r="BD952" s="63"/>
    </row>
    <row r="953" spans="4:56" ht="13.2" x14ac:dyDescent="0.25">
      <c r="D953" s="63"/>
      <c r="H953" s="63"/>
      <c r="L953" s="63"/>
      <c r="P953" s="63"/>
      <c r="T953" s="63"/>
      <c r="X953" s="63"/>
      <c r="AB953" s="63"/>
      <c r="AF953" s="63"/>
      <c r="AJ953" s="63"/>
      <c r="AN953" s="63"/>
      <c r="AR953" s="63"/>
      <c r="AV953" s="63"/>
      <c r="AZ953" s="63"/>
      <c r="BD953" s="63"/>
    </row>
    <row r="954" spans="4:56" ht="13.2" x14ac:dyDescent="0.25">
      <c r="D954" s="63"/>
      <c r="H954" s="63"/>
      <c r="L954" s="63"/>
      <c r="P954" s="63"/>
      <c r="T954" s="63"/>
      <c r="X954" s="63"/>
      <c r="AB954" s="63"/>
      <c r="AF954" s="63"/>
      <c r="AJ954" s="63"/>
      <c r="AN954" s="63"/>
      <c r="AR954" s="63"/>
      <c r="AV954" s="63"/>
      <c r="AZ954" s="63"/>
      <c r="BD954" s="63"/>
    </row>
    <row r="955" spans="4:56" ht="13.2" x14ac:dyDescent="0.25">
      <c r="D955" s="63"/>
      <c r="H955" s="63"/>
      <c r="L955" s="63"/>
      <c r="P955" s="63"/>
      <c r="T955" s="63"/>
      <c r="X955" s="63"/>
      <c r="AB955" s="63"/>
      <c r="AF955" s="63"/>
      <c r="AJ955" s="63"/>
      <c r="AN955" s="63"/>
      <c r="AR955" s="63"/>
      <c r="AV955" s="63"/>
      <c r="AZ955" s="63"/>
      <c r="BD955" s="63"/>
    </row>
    <row r="956" spans="4:56" ht="13.2" x14ac:dyDescent="0.25">
      <c r="D956" s="63"/>
      <c r="H956" s="63"/>
      <c r="L956" s="63"/>
      <c r="P956" s="63"/>
      <c r="T956" s="63"/>
      <c r="X956" s="63"/>
      <c r="AB956" s="63"/>
      <c r="AF956" s="63"/>
      <c r="AJ956" s="63"/>
      <c r="AN956" s="63"/>
      <c r="AR956" s="63"/>
      <c r="AV956" s="63"/>
      <c r="AZ956" s="63"/>
      <c r="BD956" s="63"/>
    </row>
    <row r="957" spans="4:56" ht="13.2" x14ac:dyDescent="0.25">
      <c r="D957" s="63"/>
      <c r="H957" s="63"/>
      <c r="L957" s="63"/>
      <c r="P957" s="63"/>
      <c r="T957" s="63"/>
      <c r="X957" s="63"/>
      <c r="AB957" s="63"/>
      <c r="AF957" s="63"/>
      <c r="AJ957" s="63"/>
      <c r="AN957" s="63"/>
      <c r="AR957" s="63"/>
      <c r="AV957" s="63"/>
      <c r="AZ957" s="63"/>
      <c r="BD957" s="63"/>
    </row>
    <row r="958" spans="4:56" ht="13.2" x14ac:dyDescent="0.25">
      <c r="D958" s="63"/>
      <c r="H958" s="63"/>
      <c r="L958" s="63"/>
      <c r="P958" s="63"/>
      <c r="T958" s="63"/>
      <c r="X958" s="63"/>
      <c r="AB958" s="63"/>
      <c r="AF958" s="63"/>
      <c r="AJ958" s="63"/>
      <c r="AN958" s="63"/>
      <c r="AR958" s="63"/>
      <c r="AV958" s="63"/>
      <c r="AZ958" s="63"/>
      <c r="BD958" s="63"/>
    </row>
    <row r="959" spans="4:56" ht="13.2" x14ac:dyDescent="0.25">
      <c r="D959" s="63"/>
      <c r="H959" s="63"/>
      <c r="L959" s="63"/>
      <c r="P959" s="63"/>
      <c r="T959" s="63"/>
      <c r="X959" s="63"/>
      <c r="AB959" s="63"/>
      <c r="AF959" s="63"/>
      <c r="AJ959" s="63"/>
      <c r="AN959" s="63"/>
      <c r="AR959" s="63"/>
      <c r="AV959" s="63"/>
      <c r="AZ959" s="63"/>
      <c r="BD959" s="63"/>
    </row>
    <row r="960" spans="4:56" ht="13.2" x14ac:dyDescent="0.25">
      <c r="D960" s="63"/>
      <c r="H960" s="63"/>
      <c r="L960" s="63"/>
      <c r="P960" s="63"/>
      <c r="T960" s="63"/>
      <c r="X960" s="63"/>
      <c r="AB960" s="63"/>
      <c r="AF960" s="63"/>
      <c r="AJ960" s="63"/>
      <c r="AN960" s="63"/>
      <c r="AR960" s="63"/>
      <c r="AV960" s="63"/>
      <c r="AZ960" s="63"/>
      <c r="BD960" s="63"/>
    </row>
    <row r="961" spans="4:56" ht="13.2" x14ac:dyDescent="0.25">
      <c r="D961" s="63"/>
      <c r="H961" s="63"/>
      <c r="L961" s="63"/>
      <c r="P961" s="63"/>
      <c r="T961" s="63"/>
      <c r="X961" s="63"/>
      <c r="AB961" s="63"/>
      <c r="AF961" s="63"/>
      <c r="AJ961" s="63"/>
      <c r="AN961" s="63"/>
      <c r="AR961" s="63"/>
      <c r="AV961" s="63"/>
      <c r="AZ961" s="63"/>
      <c r="BD961" s="63"/>
    </row>
    <row r="962" spans="4:56" ht="13.2" x14ac:dyDescent="0.25">
      <c r="D962" s="63"/>
      <c r="H962" s="63"/>
      <c r="L962" s="63"/>
      <c r="P962" s="63"/>
      <c r="T962" s="63"/>
      <c r="X962" s="63"/>
      <c r="AB962" s="63"/>
      <c r="AF962" s="63"/>
      <c r="AJ962" s="63"/>
      <c r="AN962" s="63"/>
      <c r="AR962" s="63"/>
      <c r="AV962" s="63"/>
      <c r="AZ962" s="63"/>
      <c r="BD962" s="63"/>
    </row>
    <row r="963" spans="4:56" ht="13.2" x14ac:dyDescent="0.25">
      <c r="D963" s="63"/>
      <c r="H963" s="63"/>
      <c r="L963" s="63"/>
      <c r="P963" s="63"/>
      <c r="T963" s="63"/>
      <c r="X963" s="63"/>
      <c r="AB963" s="63"/>
      <c r="AF963" s="63"/>
      <c r="AJ963" s="63"/>
      <c r="AN963" s="63"/>
      <c r="AR963" s="63"/>
      <c r="AV963" s="63"/>
      <c r="AZ963" s="63"/>
      <c r="BD963" s="63"/>
    </row>
    <row r="964" spans="4:56" ht="13.2" x14ac:dyDescent="0.25">
      <c r="D964" s="63"/>
      <c r="H964" s="63"/>
      <c r="L964" s="63"/>
      <c r="P964" s="63"/>
      <c r="T964" s="63"/>
      <c r="X964" s="63"/>
      <c r="AB964" s="63"/>
      <c r="AF964" s="63"/>
      <c r="AJ964" s="63"/>
      <c r="AN964" s="63"/>
      <c r="AR964" s="63"/>
      <c r="AV964" s="63"/>
      <c r="AZ964" s="63"/>
      <c r="BD964" s="63"/>
    </row>
    <row r="965" spans="4:56" ht="13.2" x14ac:dyDescent="0.25">
      <c r="D965" s="63"/>
      <c r="H965" s="63"/>
      <c r="L965" s="63"/>
      <c r="P965" s="63"/>
      <c r="T965" s="63"/>
      <c r="X965" s="63"/>
      <c r="AB965" s="63"/>
      <c r="AF965" s="63"/>
      <c r="AJ965" s="63"/>
      <c r="AN965" s="63"/>
      <c r="AR965" s="63"/>
      <c r="AV965" s="63"/>
      <c r="AZ965" s="63"/>
      <c r="BD965" s="63"/>
    </row>
    <row r="966" spans="4:56" ht="13.2" x14ac:dyDescent="0.25">
      <c r="D966" s="63"/>
      <c r="H966" s="63"/>
      <c r="L966" s="63"/>
      <c r="P966" s="63"/>
      <c r="T966" s="63"/>
      <c r="X966" s="63"/>
      <c r="AB966" s="63"/>
      <c r="AF966" s="63"/>
      <c r="AJ966" s="63"/>
      <c r="AN966" s="63"/>
      <c r="AR966" s="63"/>
      <c r="AV966" s="63"/>
      <c r="AZ966" s="63"/>
      <c r="BD966" s="63"/>
    </row>
    <row r="967" spans="4:56" ht="13.2" x14ac:dyDescent="0.25">
      <c r="D967" s="63"/>
      <c r="H967" s="63"/>
      <c r="L967" s="63"/>
      <c r="P967" s="63"/>
      <c r="T967" s="63"/>
      <c r="X967" s="63"/>
      <c r="AB967" s="63"/>
      <c r="AF967" s="63"/>
      <c r="AJ967" s="63"/>
      <c r="AN967" s="63"/>
      <c r="AR967" s="63"/>
      <c r="AV967" s="63"/>
      <c r="AZ967" s="63"/>
      <c r="BD967" s="63"/>
    </row>
    <row r="968" spans="4:56" ht="13.2" x14ac:dyDescent="0.25">
      <c r="D968" s="63"/>
      <c r="H968" s="63"/>
      <c r="L968" s="63"/>
      <c r="P968" s="63"/>
      <c r="T968" s="63"/>
      <c r="X968" s="63"/>
      <c r="AB968" s="63"/>
      <c r="AF968" s="63"/>
      <c r="AJ968" s="63"/>
      <c r="AN968" s="63"/>
      <c r="AR968" s="63"/>
      <c r="AV968" s="63"/>
      <c r="AZ968" s="63"/>
      <c r="BD968" s="63"/>
    </row>
    <row r="969" spans="4:56" ht="13.2" x14ac:dyDescent="0.25">
      <c r="D969" s="63"/>
      <c r="H969" s="63"/>
      <c r="L969" s="63"/>
      <c r="P969" s="63"/>
      <c r="T969" s="63"/>
      <c r="X969" s="63"/>
      <c r="AB969" s="63"/>
      <c r="AF969" s="63"/>
      <c r="AJ969" s="63"/>
      <c r="AN969" s="63"/>
      <c r="AR969" s="63"/>
      <c r="AV969" s="63"/>
      <c r="AZ969" s="63"/>
      <c r="BD969" s="63"/>
    </row>
    <row r="970" spans="4:56" ht="13.2" x14ac:dyDescent="0.25">
      <c r="D970" s="63"/>
      <c r="H970" s="63"/>
      <c r="L970" s="63"/>
      <c r="P970" s="63"/>
      <c r="T970" s="63"/>
      <c r="X970" s="63"/>
      <c r="AB970" s="63"/>
      <c r="AF970" s="63"/>
      <c r="AJ970" s="63"/>
      <c r="AN970" s="63"/>
      <c r="AR970" s="63"/>
      <c r="AV970" s="63"/>
      <c r="AZ970" s="63"/>
      <c r="BD970" s="63"/>
    </row>
    <row r="971" spans="4:56" ht="13.2" x14ac:dyDescent="0.25">
      <c r="D971" s="63"/>
      <c r="H971" s="63"/>
      <c r="L971" s="63"/>
      <c r="P971" s="63"/>
      <c r="T971" s="63"/>
      <c r="X971" s="63"/>
      <c r="AB971" s="63"/>
      <c r="AF971" s="63"/>
      <c r="AJ971" s="63"/>
      <c r="AN971" s="63"/>
      <c r="AR971" s="63"/>
      <c r="AV971" s="63"/>
      <c r="AZ971" s="63"/>
      <c r="BD971" s="63"/>
    </row>
    <row r="972" spans="4:56" ht="13.2" x14ac:dyDescent="0.25">
      <c r="D972" s="63"/>
      <c r="H972" s="63"/>
      <c r="L972" s="63"/>
      <c r="P972" s="63"/>
      <c r="T972" s="63"/>
      <c r="X972" s="63"/>
      <c r="AB972" s="63"/>
      <c r="AF972" s="63"/>
      <c r="AJ972" s="63"/>
      <c r="AN972" s="63"/>
      <c r="AR972" s="63"/>
      <c r="AV972" s="63"/>
      <c r="AZ972" s="63"/>
      <c r="BD972" s="63"/>
    </row>
    <row r="973" spans="4:56" ht="13.2" x14ac:dyDescent="0.25">
      <c r="D973" s="63"/>
      <c r="H973" s="63"/>
      <c r="L973" s="63"/>
      <c r="P973" s="63"/>
      <c r="T973" s="63"/>
      <c r="X973" s="63"/>
      <c r="AB973" s="63"/>
      <c r="AF973" s="63"/>
      <c r="AJ973" s="63"/>
      <c r="AN973" s="63"/>
      <c r="AR973" s="63"/>
      <c r="AV973" s="63"/>
      <c r="AZ973" s="63"/>
      <c r="BD973" s="63"/>
    </row>
    <row r="974" spans="4:56" ht="13.2" x14ac:dyDescent="0.25">
      <c r="D974" s="63"/>
      <c r="H974" s="63"/>
      <c r="L974" s="63"/>
      <c r="P974" s="63"/>
      <c r="T974" s="63"/>
      <c r="X974" s="63"/>
      <c r="AB974" s="63"/>
      <c r="AF974" s="63"/>
      <c r="AJ974" s="63"/>
      <c r="AN974" s="63"/>
      <c r="AR974" s="63"/>
      <c r="AV974" s="63"/>
      <c r="AZ974" s="63"/>
      <c r="BD974" s="63"/>
    </row>
    <row r="975" spans="4:56" ht="13.2" x14ac:dyDescent="0.25">
      <c r="D975" s="63"/>
      <c r="H975" s="63"/>
      <c r="L975" s="63"/>
      <c r="P975" s="63"/>
      <c r="T975" s="63"/>
      <c r="X975" s="63"/>
      <c r="AB975" s="63"/>
      <c r="AF975" s="63"/>
      <c r="AJ975" s="63"/>
      <c r="AN975" s="63"/>
      <c r="AR975" s="63"/>
      <c r="AV975" s="63"/>
      <c r="AZ975" s="63"/>
      <c r="BD975" s="63"/>
    </row>
    <row r="976" spans="4:56" ht="13.2" x14ac:dyDescent="0.25">
      <c r="D976" s="63"/>
      <c r="H976" s="63"/>
      <c r="L976" s="63"/>
      <c r="P976" s="63"/>
      <c r="T976" s="63"/>
      <c r="X976" s="63"/>
      <c r="AB976" s="63"/>
      <c r="AF976" s="63"/>
      <c r="AJ976" s="63"/>
      <c r="AN976" s="63"/>
      <c r="AR976" s="63"/>
      <c r="AV976" s="63"/>
      <c r="AZ976" s="63"/>
      <c r="BD976" s="63"/>
    </row>
    <row r="977" spans="4:56" ht="13.2" x14ac:dyDescent="0.25">
      <c r="D977" s="63"/>
      <c r="H977" s="63"/>
      <c r="L977" s="63"/>
      <c r="P977" s="63"/>
      <c r="T977" s="63"/>
      <c r="X977" s="63"/>
      <c r="AB977" s="63"/>
      <c r="AF977" s="63"/>
      <c r="AJ977" s="63"/>
      <c r="AN977" s="63"/>
      <c r="AR977" s="63"/>
      <c r="AV977" s="63"/>
      <c r="AZ977" s="63"/>
      <c r="BD977" s="63"/>
    </row>
    <row r="978" spans="4:56" ht="13.2" x14ac:dyDescent="0.25">
      <c r="D978" s="63"/>
      <c r="H978" s="63"/>
      <c r="L978" s="63"/>
      <c r="P978" s="63"/>
      <c r="T978" s="63"/>
      <c r="X978" s="63"/>
      <c r="AB978" s="63"/>
      <c r="AF978" s="63"/>
      <c r="AJ978" s="63"/>
      <c r="AN978" s="63"/>
      <c r="AR978" s="63"/>
      <c r="AV978" s="63"/>
      <c r="AZ978" s="63"/>
      <c r="BD978" s="63"/>
    </row>
    <row r="979" spans="4:56" ht="13.2" x14ac:dyDescent="0.25">
      <c r="D979" s="63"/>
      <c r="H979" s="63"/>
      <c r="L979" s="63"/>
      <c r="P979" s="63"/>
      <c r="T979" s="63"/>
      <c r="X979" s="63"/>
      <c r="AB979" s="63"/>
      <c r="AF979" s="63"/>
      <c r="AJ979" s="63"/>
      <c r="AN979" s="63"/>
      <c r="AR979" s="63"/>
      <c r="AV979" s="63"/>
      <c r="AZ979" s="63"/>
      <c r="BD979" s="63"/>
    </row>
    <row r="980" spans="4:56" ht="13.2" x14ac:dyDescent="0.25">
      <c r="D980" s="63"/>
      <c r="H980" s="63"/>
      <c r="L980" s="63"/>
      <c r="P980" s="63"/>
      <c r="T980" s="63"/>
      <c r="X980" s="63"/>
      <c r="AB980" s="63"/>
      <c r="AF980" s="63"/>
      <c r="AJ980" s="63"/>
      <c r="AN980" s="63"/>
      <c r="AR980" s="63"/>
      <c r="AV980" s="63"/>
      <c r="AZ980" s="63"/>
      <c r="BD980" s="63"/>
    </row>
    <row r="981" spans="4:56" ht="13.2" x14ac:dyDescent="0.25">
      <c r="D981" s="63"/>
      <c r="H981" s="63"/>
      <c r="L981" s="63"/>
      <c r="P981" s="63"/>
      <c r="T981" s="63"/>
      <c r="X981" s="63"/>
      <c r="AB981" s="63"/>
      <c r="AF981" s="63"/>
      <c r="AJ981" s="63"/>
      <c r="AN981" s="63"/>
      <c r="AR981" s="63"/>
      <c r="AV981" s="63"/>
      <c r="AZ981" s="63"/>
      <c r="BD981" s="63"/>
    </row>
    <row r="982" spans="4:56" ht="13.2" x14ac:dyDescent="0.25">
      <c r="D982" s="63"/>
      <c r="H982" s="63"/>
      <c r="L982" s="63"/>
      <c r="P982" s="63"/>
      <c r="T982" s="63"/>
      <c r="X982" s="63"/>
      <c r="AB982" s="63"/>
      <c r="AF982" s="63"/>
      <c r="AJ982" s="63"/>
      <c r="AN982" s="63"/>
      <c r="AR982" s="63"/>
      <c r="AV982" s="63"/>
      <c r="AZ982" s="63"/>
      <c r="BD982" s="63"/>
    </row>
    <row r="983" spans="4:56" ht="13.2" x14ac:dyDescent="0.25">
      <c r="D983" s="63"/>
      <c r="H983" s="63"/>
      <c r="L983" s="63"/>
      <c r="P983" s="63"/>
      <c r="T983" s="63"/>
      <c r="X983" s="63"/>
      <c r="AB983" s="63"/>
      <c r="AF983" s="63"/>
      <c r="AJ983" s="63"/>
      <c r="AN983" s="63"/>
      <c r="AR983" s="63"/>
      <c r="AV983" s="63"/>
      <c r="AZ983" s="63"/>
      <c r="BD983" s="63"/>
    </row>
    <row r="984" spans="4:56" ht="13.2" x14ac:dyDescent="0.25">
      <c r="D984" s="63"/>
      <c r="H984" s="63"/>
      <c r="L984" s="63"/>
      <c r="P984" s="63"/>
      <c r="T984" s="63"/>
      <c r="X984" s="63"/>
      <c r="AB984" s="63"/>
      <c r="AF984" s="63"/>
      <c r="AJ984" s="63"/>
      <c r="AN984" s="63"/>
      <c r="AR984" s="63"/>
      <c r="AV984" s="63"/>
      <c r="AZ984" s="63"/>
      <c r="BD984" s="63"/>
    </row>
    <row r="985" spans="4:56" ht="13.2" x14ac:dyDescent="0.25">
      <c r="D985" s="63"/>
      <c r="H985" s="63"/>
      <c r="L985" s="63"/>
      <c r="P985" s="63"/>
      <c r="T985" s="63"/>
      <c r="X985" s="63"/>
      <c r="AB985" s="63"/>
      <c r="AF985" s="63"/>
      <c r="AJ985" s="63"/>
      <c r="AN985" s="63"/>
      <c r="AR985" s="63"/>
      <c r="AV985" s="63"/>
      <c r="AZ985" s="63"/>
      <c r="BD985" s="63"/>
    </row>
    <row r="986" spans="4:56" ht="13.2" x14ac:dyDescent="0.25">
      <c r="D986" s="63"/>
      <c r="H986" s="63"/>
      <c r="L986" s="63"/>
      <c r="P986" s="63"/>
      <c r="T986" s="63"/>
      <c r="X986" s="63"/>
      <c r="AB986" s="63"/>
      <c r="AF986" s="63"/>
      <c r="AJ986" s="63"/>
      <c r="AN986" s="63"/>
      <c r="AR986" s="63"/>
      <c r="AV986" s="63"/>
      <c r="AZ986" s="63"/>
      <c r="BD986" s="63"/>
    </row>
    <row r="987" spans="4:56" ht="13.2" x14ac:dyDescent="0.25">
      <c r="D987" s="63"/>
      <c r="H987" s="63"/>
      <c r="L987" s="63"/>
      <c r="P987" s="63"/>
      <c r="T987" s="63"/>
      <c r="X987" s="63"/>
      <c r="AB987" s="63"/>
      <c r="AF987" s="63"/>
      <c r="AJ987" s="63"/>
      <c r="AN987" s="63"/>
      <c r="AR987" s="63"/>
      <c r="AV987" s="63"/>
      <c r="AZ987" s="63"/>
      <c r="BD987" s="63"/>
    </row>
    <row r="988" spans="4:56" ht="13.2" x14ac:dyDescent="0.25">
      <c r="D988" s="63"/>
      <c r="H988" s="63"/>
      <c r="L988" s="63"/>
      <c r="P988" s="63"/>
      <c r="T988" s="63"/>
      <c r="X988" s="63"/>
      <c r="AB988" s="63"/>
      <c r="AF988" s="63"/>
      <c r="AJ988" s="63"/>
      <c r="AN988" s="63"/>
      <c r="AR988" s="63"/>
      <c r="AV988" s="63"/>
      <c r="AZ988" s="63"/>
      <c r="BD988" s="63"/>
    </row>
    <row r="989" spans="4:56" ht="13.2" x14ac:dyDescent="0.25">
      <c r="D989" s="63"/>
      <c r="H989" s="63"/>
      <c r="L989" s="63"/>
      <c r="P989" s="63"/>
      <c r="T989" s="63"/>
      <c r="X989" s="63"/>
      <c r="AB989" s="63"/>
      <c r="AF989" s="63"/>
      <c r="AJ989" s="63"/>
      <c r="AN989" s="63"/>
      <c r="AR989" s="63"/>
      <c r="AV989" s="63"/>
      <c r="AZ989" s="63"/>
      <c r="BD989" s="63"/>
    </row>
    <row r="990" spans="4:56" ht="13.2" x14ac:dyDescent="0.25">
      <c r="D990" s="63"/>
      <c r="H990" s="63"/>
      <c r="L990" s="63"/>
      <c r="P990" s="63"/>
      <c r="T990" s="63"/>
      <c r="X990" s="63"/>
      <c r="AB990" s="63"/>
      <c r="AF990" s="63"/>
      <c r="AJ990" s="63"/>
      <c r="AN990" s="63"/>
      <c r="AR990" s="63"/>
      <c r="AV990" s="63"/>
      <c r="AZ990" s="63"/>
      <c r="BD990" s="63"/>
    </row>
    <row r="991" spans="4:56" ht="13.2" x14ac:dyDescent="0.25">
      <c r="D991" s="63"/>
      <c r="H991" s="63"/>
      <c r="L991" s="63"/>
      <c r="P991" s="63"/>
      <c r="T991" s="63"/>
      <c r="X991" s="63"/>
      <c r="AB991" s="63"/>
      <c r="AF991" s="63"/>
      <c r="AJ991" s="63"/>
      <c r="AN991" s="63"/>
      <c r="AR991" s="63"/>
      <c r="AV991" s="63"/>
      <c r="AZ991" s="63"/>
      <c r="BD991" s="63"/>
    </row>
    <row r="992" spans="4:56" ht="13.2" x14ac:dyDescent="0.25">
      <c r="D992" s="63"/>
      <c r="H992" s="63"/>
      <c r="L992" s="63"/>
      <c r="P992" s="63"/>
      <c r="T992" s="63"/>
      <c r="X992" s="63"/>
      <c r="AB992" s="63"/>
      <c r="AF992" s="63"/>
      <c r="AJ992" s="63"/>
      <c r="AN992" s="63"/>
      <c r="AR992" s="63"/>
      <c r="AV992" s="63"/>
      <c r="AZ992" s="63"/>
      <c r="BD992" s="63"/>
    </row>
    <row r="993" spans="4:56" ht="13.2" x14ac:dyDescent="0.25">
      <c r="D993" s="63"/>
      <c r="H993" s="63"/>
      <c r="L993" s="63"/>
      <c r="P993" s="63"/>
      <c r="T993" s="63"/>
      <c r="X993" s="63"/>
      <c r="AB993" s="63"/>
      <c r="AF993" s="63"/>
      <c r="AJ993" s="63"/>
      <c r="AN993" s="63"/>
      <c r="AR993" s="63"/>
      <c r="AV993" s="63"/>
      <c r="AZ993" s="63"/>
      <c r="BD993" s="63"/>
    </row>
    <row r="994" spans="4:56" ht="13.2" x14ac:dyDescent="0.25">
      <c r="D994" s="63"/>
      <c r="H994" s="63"/>
      <c r="L994" s="63"/>
      <c r="P994" s="63"/>
      <c r="T994" s="63"/>
      <c r="X994" s="63"/>
      <c r="AB994" s="63"/>
      <c r="AF994" s="63"/>
      <c r="AJ994" s="63"/>
      <c r="AN994" s="63"/>
      <c r="AR994" s="63"/>
      <c r="AV994" s="63"/>
      <c r="AZ994" s="63"/>
      <c r="BD994" s="63"/>
    </row>
    <row r="995" spans="4:56" ht="13.2" x14ac:dyDescent="0.25">
      <c r="D995" s="63"/>
      <c r="H995" s="63"/>
      <c r="L995" s="63"/>
      <c r="P995" s="63"/>
      <c r="T995" s="63"/>
      <c r="X995" s="63"/>
      <c r="AB995" s="63"/>
      <c r="AF995" s="63"/>
      <c r="AJ995" s="63"/>
      <c r="AN995" s="63"/>
      <c r="AR995" s="63"/>
      <c r="AV995" s="63"/>
      <c r="AZ995" s="63"/>
      <c r="BD995" s="63"/>
    </row>
    <row r="996" spans="4:56" ht="13.2" x14ac:dyDescent="0.25">
      <c r="D996" s="63"/>
      <c r="H996" s="63"/>
      <c r="L996" s="63"/>
      <c r="P996" s="63"/>
      <c r="T996" s="63"/>
      <c r="X996" s="63"/>
      <c r="AB996" s="63"/>
      <c r="AF996" s="63"/>
      <c r="AJ996" s="63"/>
      <c r="AN996" s="63"/>
      <c r="AR996" s="63"/>
      <c r="AV996" s="63"/>
      <c r="AZ996" s="63"/>
      <c r="BD996" s="63"/>
    </row>
    <row r="997" spans="4:56" ht="13.2" x14ac:dyDescent="0.25">
      <c r="D997" s="63"/>
      <c r="H997" s="63"/>
      <c r="L997" s="63"/>
      <c r="P997" s="63"/>
      <c r="T997" s="63"/>
      <c r="X997" s="63"/>
      <c r="AB997" s="63"/>
      <c r="AF997" s="63"/>
      <c r="AJ997" s="63"/>
      <c r="AN997" s="63"/>
      <c r="AR997" s="63"/>
      <c r="AV997" s="63"/>
      <c r="AZ997" s="63"/>
      <c r="BD997" s="63"/>
    </row>
    <row r="998" spans="4:56" ht="13.2" x14ac:dyDescent="0.25">
      <c r="D998" s="63"/>
      <c r="H998" s="63"/>
      <c r="L998" s="63"/>
      <c r="P998" s="63"/>
      <c r="T998" s="63"/>
      <c r="X998" s="63"/>
      <c r="AB998" s="63"/>
      <c r="AF998" s="63"/>
      <c r="AJ998" s="63"/>
      <c r="AN998" s="63"/>
      <c r="AR998" s="63"/>
      <c r="AV998" s="63"/>
      <c r="AZ998" s="63"/>
      <c r="BD998" s="63"/>
    </row>
    <row r="999" spans="4:56" ht="13.2" x14ac:dyDescent="0.25">
      <c r="D999" s="63"/>
      <c r="H999" s="63"/>
      <c r="L999" s="63"/>
      <c r="P999" s="63"/>
      <c r="T999" s="63"/>
      <c r="X999" s="63"/>
      <c r="AB999" s="63"/>
      <c r="AF999" s="63"/>
      <c r="AJ999" s="63"/>
      <c r="AN999" s="63"/>
      <c r="AR999" s="63"/>
      <c r="AV999" s="63"/>
      <c r="AZ999" s="63"/>
      <c r="BD999" s="63"/>
    </row>
    <row r="1000" spans="4:56" ht="13.2" x14ac:dyDescent="0.25">
      <c r="D1000" s="63"/>
      <c r="H1000" s="63"/>
      <c r="L1000" s="63"/>
      <c r="P1000" s="63"/>
      <c r="T1000" s="63"/>
      <c r="X1000" s="63"/>
      <c r="AB1000" s="63"/>
      <c r="AF1000" s="63"/>
      <c r="AJ1000" s="63"/>
      <c r="AN1000" s="63"/>
      <c r="AR1000" s="63"/>
      <c r="AV1000" s="63"/>
      <c r="AZ1000" s="63"/>
      <c r="BD1000" s="63"/>
    </row>
  </sheetData>
  <mergeCells count="14">
    <mergeCell ref="AW1:AX1"/>
    <mergeCell ref="BA1:BB1"/>
    <mergeCell ref="A1:C1"/>
    <mergeCell ref="E1:F1"/>
    <mergeCell ref="I1:J1"/>
    <mergeCell ref="M1:N1"/>
    <mergeCell ref="Q1:R1"/>
    <mergeCell ref="U1:V1"/>
    <mergeCell ref="Y1:Z1"/>
    <mergeCell ref="AC1:AD1"/>
    <mergeCell ref="AG1:AH1"/>
    <mergeCell ref="AK1:AL1"/>
    <mergeCell ref="AO1:AP1"/>
    <mergeCell ref="AS1:AT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S1000"/>
  <sheetViews>
    <sheetView tabSelected="1" workbookViewId="0">
      <pane ySplit="1" topLeftCell="A35" activePane="bottomLeft" state="frozen"/>
      <selection pane="bottomLeft" activeCell="B3" sqref="B3"/>
    </sheetView>
  </sheetViews>
  <sheetFormatPr defaultColWidth="12.6640625" defaultRowHeight="15.75" customHeight="1" x14ac:dyDescent="0.25"/>
  <cols>
    <col min="1" max="1" width="3.21875" customWidth="1"/>
    <col min="2" max="2" width="27.6640625" customWidth="1"/>
    <col min="3" max="3" width="3.88671875" customWidth="1"/>
    <col min="4" max="5" width="3.21875" customWidth="1"/>
    <col min="6" max="6" width="27.6640625" customWidth="1"/>
    <col min="7" max="7" width="3.88671875" customWidth="1"/>
    <col min="8" max="9" width="3.21875" customWidth="1"/>
    <col min="10" max="10" width="27.6640625" customWidth="1"/>
    <col min="11" max="11" width="3.88671875" customWidth="1"/>
    <col min="12" max="13" width="3.21875" customWidth="1"/>
    <col min="14" max="14" width="27.6640625" customWidth="1"/>
    <col min="15" max="15" width="3.88671875" customWidth="1"/>
    <col min="16" max="17" width="3.21875" customWidth="1"/>
    <col min="18" max="18" width="27.6640625" customWidth="1"/>
    <col min="19" max="19" width="3.88671875" customWidth="1"/>
  </cols>
  <sheetData>
    <row r="1" spans="1:19" ht="15.75" customHeight="1" x14ac:dyDescent="0.6">
      <c r="A1" s="121" t="s">
        <v>617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R1" s="65"/>
      <c r="S1" s="65"/>
    </row>
    <row r="2" spans="1:19" ht="15.75" customHeight="1" x14ac:dyDescent="0.3">
      <c r="B2" s="134" t="s">
        <v>618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65"/>
      <c r="R2" s="65"/>
      <c r="S2" s="65"/>
    </row>
    <row r="3" spans="1:19" ht="15.75" customHeight="1" x14ac:dyDescent="0.3">
      <c r="A3" s="66">
        <v>1</v>
      </c>
      <c r="B3" s="67" t="s">
        <v>28</v>
      </c>
      <c r="C3" s="68">
        <v>3</v>
      </c>
      <c r="F3" s="65"/>
      <c r="G3" s="65"/>
      <c r="I3" s="66">
        <v>3</v>
      </c>
      <c r="J3" s="67" t="s">
        <v>11</v>
      </c>
      <c r="K3" s="68">
        <v>3</v>
      </c>
      <c r="N3" s="65"/>
      <c r="O3" s="65"/>
      <c r="R3" s="65"/>
      <c r="S3" s="65"/>
    </row>
    <row r="4" spans="1:19" ht="15.75" customHeight="1" x14ac:dyDescent="0.3">
      <c r="A4" s="66">
        <v>64</v>
      </c>
      <c r="B4" s="69" t="s">
        <v>594</v>
      </c>
      <c r="C4" s="70">
        <v>0</v>
      </c>
      <c r="D4" s="71"/>
      <c r="E4" s="72"/>
      <c r="F4" s="73" t="str">
        <f>IF(C3&gt;C4,B3,IF(C3&lt;C4,B4,""))</f>
        <v>TONI BLAIR</v>
      </c>
      <c r="G4" s="65"/>
      <c r="I4" s="66">
        <v>62</v>
      </c>
      <c r="J4" s="69" t="s">
        <v>594</v>
      </c>
      <c r="K4" s="70">
        <v>0</v>
      </c>
      <c r="L4" s="71"/>
      <c r="M4" s="72"/>
      <c r="N4" s="73" t="str">
        <f>IF(K3&gt;K4,J3,IF(K3&lt;K4,J4,""))</f>
        <v>GINA GRIMWOOD</v>
      </c>
      <c r="O4" s="65"/>
      <c r="R4" s="65"/>
      <c r="S4" s="65"/>
    </row>
    <row r="5" spans="1:19" ht="15.75" customHeight="1" x14ac:dyDescent="0.3">
      <c r="A5" s="66">
        <v>32</v>
      </c>
      <c r="B5" s="74" t="s">
        <v>529</v>
      </c>
      <c r="C5" s="68">
        <v>0</v>
      </c>
      <c r="D5" s="75"/>
      <c r="F5" s="76" t="str">
        <f>IF(C5&gt;C6,B5,IF(C5&lt;C6,B6,""))</f>
        <v>SHERRALEE BOYCE</v>
      </c>
      <c r="G5" s="65"/>
      <c r="I5" s="66">
        <v>30</v>
      </c>
      <c r="J5" s="74" t="s">
        <v>62</v>
      </c>
      <c r="K5" s="68">
        <v>3</v>
      </c>
      <c r="L5" s="75"/>
      <c r="N5" s="76" t="str">
        <f>IF(K5&gt;K6,J5,IF(K5&lt;K6,J6,""))</f>
        <v>LIZZIE MOSES</v>
      </c>
      <c r="O5" s="65"/>
      <c r="R5" s="65"/>
      <c r="S5" s="65"/>
    </row>
    <row r="6" spans="1:19" ht="15.75" customHeight="1" x14ac:dyDescent="0.3">
      <c r="A6" s="66">
        <v>33</v>
      </c>
      <c r="B6" s="77" t="s">
        <v>54</v>
      </c>
      <c r="C6" s="70">
        <v>3</v>
      </c>
      <c r="F6" s="65"/>
      <c r="G6" s="65"/>
      <c r="I6" s="66">
        <v>35</v>
      </c>
      <c r="J6" s="77" t="s">
        <v>402</v>
      </c>
      <c r="K6" s="70">
        <v>0</v>
      </c>
      <c r="N6" s="65"/>
      <c r="O6" s="65"/>
      <c r="R6" s="65"/>
      <c r="S6" s="65"/>
    </row>
    <row r="7" spans="1:19" ht="15.75" customHeight="1" x14ac:dyDescent="0.3">
      <c r="A7" s="66">
        <v>17</v>
      </c>
      <c r="B7" s="67" t="s">
        <v>173</v>
      </c>
      <c r="C7" s="68">
        <v>2</v>
      </c>
      <c r="F7" s="65"/>
      <c r="G7" s="65"/>
      <c r="I7" s="66">
        <v>19</v>
      </c>
      <c r="J7" s="67" t="s">
        <v>37</v>
      </c>
      <c r="K7" s="68">
        <v>3</v>
      </c>
      <c r="N7" s="65"/>
      <c r="O7" s="65"/>
      <c r="R7" s="65"/>
      <c r="S7" s="65"/>
    </row>
    <row r="8" spans="1:19" ht="15.75" customHeight="1" x14ac:dyDescent="0.3">
      <c r="A8" s="66">
        <v>48</v>
      </c>
      <c r="B8" s="69" t="s">
        <v>255</v>
      </c>
      <c r="C8" s="70">
        <v>3</v>
      </c>
      <c r="D8" s="71"/>
      <c r="E8" s="72"/>
      <c r="F8" s="73" t="str">
        <f>IF(C7&gt;C8,B7,IF(C7&lt;C8,B8,""))</f>
        <v>SARAH RICHARDSON</v>
      </c>
      <c r="G8" s="65"/>
      <c r="I8" s="66">
        <v>46</v>
      </c>
      <c r="J8" s="69" t="s">
        <v>36</v>
      </c>
      <c r="K8" s="70">
        <v>1</v>
      </c>
      <c r="L8" s="71"/>
      <c r="M8" s="72"/>
      <c r="N8" s="73" t="str">
        <f>IF(K7&gt;K8,J7,IF(K7&lt;K8,J8,""))</f>
        <v>LETITIA JACKSON</v>
      </c>
      <c r="O8" s="65"/>
      <c r="R8" s="65"/>
      <c r="S8" s="65"/>
    </row>
    <row r="9" spans="1:19" ht="15.75" customHeight="1" x14ac:dyDescent="0.3">
      <c r="A9" s="66">
        <v>16</v>
      </c>
      <c r="B9" s="74" t="s">
        <v>68</v>
      </c>
      <c r="C9" s="68">
        <v>3</v>
      </c>
      <c r="D9" s="75"/>
      <c r="F9" s="76" t="str">
        <f>IF(C9&gt;C10,B9,IF(C9&lt;C10,B10,""))</f>
        <v>AILEEN BARNES</v>
      </c>
      <c r="G9" s="65"/>
      <c r="I9" s="66">
        <v>14</v>
      </c>
      <c r="J9" s="74" t="s">
        <v>530</v>
      </c>
      <c r="K9" s="68">
        <v>3</v>
      </c>
      <c r="L9" s="75"/>
      <c r="N9" s="76" t="str">
        <f>IF(K9&gt;K10,J9,IF(K9&lt;K10,J10,""))</f>
        <v>NANCY O'NEILL</v>
      </c>
      <c r="O9" s="65"/>
      <c r="R9" s="65"/>
      <c r="S9" s="65"/>
    </row>
    <row r="10" spans="1:19" ht="15.75" customHeight="1" x14ac:dyDescent="0.3">
      <c r="A10" s="66">
        <v>49</v>
      </c>
      <c r="B10" s="77" t="s">
        <v>100</v>
      </c>
      <c r="C10" s="70">
        <v>0</v>
      </c>
      <c r="F10" s="65"/>
      <c r="G10" s="65"/>
      <c r="I10" s="66">
        <v>51</v>
      </c>
      <c r="J10" s="77" t="s">
        <v>75</v>
      </c>
      <c r="K10" s="70">
        <v>0</v>
      </c>
      <c r="N10" s="65"/>
      <c r="O10" s="65"/>
      <c r="R10" s="65"/>
      <c r="S10" s="65"/>
    </row>
    <row r="11" spans="1:19" ht="15.75" customHeight="1" x14ac:dyDescent="0.3">
      <c r="A11" s="66">
        <v>9</v>
      </c>
      <c r="B11" s="67" t="s">
        <v>7</v>
      </c>
      <c r="C11" s="68">
        <v>3</v>
      </c>
      <c r="F11" s="65"/>
      <c r="G11" s="65"/>
      <c r="I11" s="66">
        <v>11</v>
      </c>
      <c r="J11" s="67" t="s">
        <v>44</v>
      </c>
      <c r="K11" s="68">
        <v>3</v>
      </c>
      <c r="N11" s="65"/>
      <c r="O11" s="65"/>
      <c r="R11" s="65"/>
      <c r="S11" s="65"/>
    </row>
    <row r="12" spans="1:19" ht="15.75" customHeight="1" x14ac:dyDescent="0.3">
      <c r="A12" s="66">
        <v>56</v>
      </c>
      <c r="B12" s="69" t="s">
        <v>594</v>
      </c>
      <c r="C12" s="70">
        <v>0</v>
      </c>
      <c r="D12" s="71"/>
      <c r="E12" s="72"/>
      <c r="F12" s="73" t="str">
        <f>IF(C11&gt;C12,B11,IF(C11&lt;C12,B12,""))</f>
        <v>JOJO COLEMAN</v>
      </c>
      <c r="G12" s="65"/>
      <c r="I12" s="66">
        <v>54</v>
      </c>
      <c r="J12" s="69" t="s">
        <v>254</v>
      </c>
      <c r="K12" s="70">
        <v>2</v>
      </c>
      <c r="L12" s="71"/>
      <c r="M12" s="72"/>
      <c r="N12" s="73" t="str">
        <f>IF(K11&gt;K12,J11,IF(K11&lt;K12,J12,""))</f>
        <v>TAB POU</v>
      </c>
      <c r="O12" s="65"/>
      <c r="R12" s="65"/>
      <c r="S12" s="65"/>
    </row>
    <row r="13" spans="1:19" ht="15.75" customHeight="1" x14ac:dyDescent="0.3">
      <c r="A13" s="66">
        <v>24</v>
      </c>
      <c r="B13" s="74" t="s">
        <v>77</v>
      </c>
      <c r="C13" s="68">
        <v>2</v>
      </c>
      <c r="D13" s="75"/>
      <c r="F13" s="76" t="str">
        <f>IF(C13&gt;C14,B13,IF(C13&lt;C14,B14,""))</f>
        <v>CATRIONA MCLEAN</v>
      </c>
      <c r="G13" s="65"/>
      <c r="I13" s="66">
        <v>22</v>
      </c>
      <c r="J13" s="74" t="s">
        <v>298</v>
      </c>
      <c r="K13" s="68">
        <v>3</v>
      </c>
      <c r="L13" s="75"/>
      <c r="N13" s="76" t="str">
        <f>IF(K13&gt;K14,J13,IF(K13&lt;K14,J14,""))</f>
        <v>KIMBERLEE BREWER</v>
      </c>
      <c r="O13" s="65"/>
      <c r="R13" s="65"/>
      <c r="S13" s="65"/>
    </row>
    <row r="14" spans="1:19" ht="15.75" customHeight="1" x14ac:dyDescent="0.3">
      <c r="A14" s="66">
        <v>41</v>
      </c>
      <c r="B14" s="77" t="s">
        <v>527</v>
      </c>
      <c r="C14" s="70">
        <v>3</v>
      </c>
      <c r="F14" s="65"/>
      <c r="G14" s="65"/>
      <c r="I14" s="66">
        <v>43</v>
      </c>
      <c r="J14" s="77" t="s">
        <v>125</v>
      </c>
      <c r="K14" s="70">
        <v>1</v>
      </c>
      <c r="N14" s="65"/>
      <c r="O14" s="65"/>
      <c r="R14" s="65"/>
      <c r="S14" s="65"/>
    </row>
    <row r="15" spans="1:19" ht="15.75" customHeight="1" x14ac:dyDescent="0.3">
      <c r="A15" s="66">
        <v>25</v>
      </c>
      <c r="B15" s="67" t="s">
        <v>51</v>
      </c>
      <c r="C15" s="68">
        <v>3</v>
      </c>
      <c r="F15" s="65"/>
      <c r="G15" s="65"/>
      <c r="I15" s="66">
        <v>27</v>
      </c>
      <c r="J15" s="67" t="s">
        <v>130</v>
      </c>
      <c r="K15" s="68">
        <v>2</v>
      </c>
      <c r="N15" s="65"/>
      <c r="O15" s="65"/>
      <c r="R15" s="65"/>
      <c r="S15" s="65"/>
    </row>
    <row r="16" spans="1:19" ht="15.75" customHeight="1" x14ac:dyDescent="0.3">
      <c r="A16" s="66">
        <v>40</v>
      </c>
      <c r="B16" s="69" t="s">
        <v>151</v>
      </c>
      <c r="C16" s="70">
        <v>0</v>
      </c>
      <c r="D16" s="71"/>
      <c r="E16" s="72"/>
      <c r="F16" s="73" t="str">
        <f>IF(C15&gt;C16,B15,IF(C15&lt;C16,B16,""))</f>
        <v>MAXINE SOAL</v>
      </c>
      <c r="G16" s="65"/>
      <c r="I16" s="66">
        <v>38</v>
      </c>
      <c r="J16" s="69" t="s">
        <v>129</v>
      </c>
      <c r="K16" s="70">
        <v>3</v>
      </c>
      <c r="L16" s="71"/>
      <c r="M16" s="72"/>
      <c r="N16" s="73" t="str">
        <f>IF(K15&gt;K16,J15,IF(K15&lt;K16,J16,""))</f>
        <v>ALI HEATH</v>
      </c>
      <c r="O16" s="65"/>
      <c r="R16" s="65"/>
      <c r="S16" s="65"/>
    </row>
    <row r="17" spans="1:19" ht="15.75" customHeight="1" x14ac:dyDescent="0.3">
      <c r="A17" s="66">
        <v>8</v>
      </c>
      <c r="B17" s="74" t="s">
        <v>33</v>
      </c>
      <c r="C17" s="68">
        <v>3</v>
      </c>
      <c r="D17" s="75"/>
      <c r="F17" s="76" t="str">
        <f>IF(C17&gt;C18,B17,IF(C17&lt;C18,B18,""))</f>
        <v>LIZ HULLEN</v>
      </c>
      <c r="G17" s="65"/>
      <c r="I17" s="66">
        <v>6</v>
      </c>
      <c r="J17" s="74" t="s">
        <v>189</v>
      </c>
      <c r="K17" s="68">
        <v>3</v>
      </c>
      <c r="L17" s="75"/>
      <c r="N17" s="76" t="str">
        <f>IF(K17&gt;K18,J17,IF(K17&lt;K18,J18,""))</f>
        <v>LYDIA BURNETT</v>
      </c>
      <c r="O17" s="65"/>
      <c r="R17" s="65"/>
      <c r="S17" s="65"/>
    </row>
    <row r="18" spans="1:19" ht="15.75" customHeight="1" x14ac:dyDescent="0.3">
      <c r="A18" s="66">
        <v>57</v>
      </c>
      <c r="B18" s="77" t="s">
        <v>594</v>
      </c>
      <c r="C18" s="70">
        <v>0</v>
      </c>
      <c r="F18" s="65"/>
      <c r="G18" s="65"/>
      <c r="I18" s="66">
        <v>59</v>
      </c>
      <c r="J18" s="77" t="s">
        <v>594</v>
      </c>
      <c r="K18" s="70">
        <v>0</v>
      </c>
      <c r="N18" s="65"/>
      <c r="O18" s="65"/>
      <c r="R18" s="65"/>
      <c r="S18" s="65"/>
    </row>
    <row r="19" spans="1:19" ht="15.75" customHeight="1" x14ac:dyDescent="0.3">
      <c r="A19" s="66">
        <v>5</v>
      </c>
      <c r="B19" s="67" t="s">
        <v>56</v>
      </c>
      <c r="C19" s="68">
        <v>3</v>
      </c>
      <c r="F19" s="65"/>
      <c r="G19" s="65"/>
      <c r="I19" s="66">
        <v>7</v>
      </c>
      <c r="J19" s="67" t="s">
        <v>16</v>
      </c>
      <c r="K19" s="68">
        <v>3</v>
      </c>
      <c r="N19" s="65"/>
      <c r="O19" s="65"/>
      <c r="R19" s="65"/>
      <c r="S19" s="65"/>
    </row>
    <row r="20" spans="1:19" ht="15.75" customHeight="1" x14ac:dyDescent="0.3">
      <c r="A20" s="66">
        <v>60</v>
      </c>
      <c r="B20" s="69" t="s">
        <v>594</v>
      </c>
      <c r="C20" s="70">
        <v>0</v>
      </c>
      <c r="D20" s="71"/>
      <c r="E20" s="72"/>
      <c r="F20" s="73" t="str">
        <f>IF(C19&gt;C20,B19,IF(C19&lt;C20,B20,""))</f>
        <v>JADE CULLEN</v>
      </c>
      <c r="G20" s="65"/>
      <c r="I20" s="66">
        <v>58</v>
      </c>
      <c r="J20" s="69" t="s">
        <v>594</v>
      </c>
      <c r="K20" s="70">
        <v>0</v>
      </c>
      <c r="L20" s="71"/>
      <c r="M20" s="72"/>
      <c r="N20" s="73" t="str">
        <f>IF(K19&gt;K20,J19,IF(K19&lt;K20,J20,""))</f>
        <v>KIMBERLEY CULLEN</v>
      </c>
      <c r="O20" s="65"/>
      <c r="R20" s="65"/>
      <c r="S20" s="65"/>
    </row>
    <row r="21" spans="1:19" ht="15.75" customHeight="1" x14ac:dyDescent="0.3">
      <c r="A21" s="66">
        <v>28</v>
      </c>
      <c r="B21" s="74" t="s">
        <v>123</v>
      </c>
      <c r="C21" s="68">
        <v>3</v>
      </c>
      <c r="D21" s="75"/>
      <c r="F21" s="76" t="str">
        <f>IF(C21&gt;C22,B21,IF(C21&lt;C22,B22,""))</f>
        <v>AMBER KIRKWOOD</v>
      </c>
      <c r="G21" s="65"/>
      <c r="I21" s="66">
        <v>26</v>
      </c>
      <c r="J21" s="74" t="s">
        <v>519</v>
      </c>
      <c r="K21" s="68">
        <v>3</v>
      </c>
      <c r="L21" s="75"/>
      <c r="N21" s="76" t="str">
        <f>IF(K21&gt;K22,J21,IF(K21&lt;K22,J22,""))</f>
        <v>BELYNDA HAMMOND</v>
      </c>
      <c r="O21" s="65"/>
      <c r="R21" s="65"/>
      <c r="S21" s="65"/>
    </row>
    <row r="22" spans="1:19" ht="15.75" customHeight="1" x14ac:dyDescent="0.3">
      <c r="A22" s="66">
        <v>37</v>
      </c>
      <c r="B22" s="77" t="s">
        <v>69</v>
      </c>
      <c r="C22" s="70">
        <v>0</v>
      </c>
      <c r="F22" s="65"/>
      <c r="G22" s="65"/>
      <c r="I22" s="66">
        <v>39</v>
      </c>
      <c r="J22" s="77" t="s">
        <v>360</v>
      </c>
      <c r="K22" s="70">
        <v>0</v>
      </c>
      <c r="N22" s="65"/>
      <c r="O22" s="65"/>
      <c r="R22" s="65"/>
      <c r="S22" s="65"/>
    </row>
    <row r="23" spans="1:19" ht="15.75" customHeight="1" x14ac:dyDescent="0.3">
      <c r="A23" s="66">
        <v>21</v>
      </c>
      <c r="B23" s="67" t="s">
        <v>210</v>
      </c>
      <c r="C23" s="68">
        <v>1</v>
      </c>
      <c r="F23" s="65"/>
      <c r="G23" s="65"/>
      <c r="I23" s="66">
        <v>23</v>
      </c>
      <c r="J23" s="67" t="s">
        <v>49</v>
      </c>
      <c r="K23" s="68">
        <v>3</v>
      </c>
      <c r="N23" s="65"/>
      <c r="O23" s="65"/>
      <c r="R23" s="65"/>
      <c r="S23" s="65"/>
    </row>
    <row r="24" spans="1:19" ht="15.75" customHeight="1" x14ac:dyDescent="0.3">
      <c r="A24" s="66">
        <v>44</v>
      </c>
      <c r="B24" s="69" t="s">
        <v>532</v>
      </c>
      <c r="C24" s="70">
        <v>3</v>
      </c>
      <c r="D24" s="71"/>
      <c r="E24" s="72"/>
      <c r="F24" s="73" t="str">
        <f>IF(C23&gt;C24,B23,IF(C23&lt;C24,B24,""))</f>
        <v>JILL STEVENSON</v>
      </c>
      <c r="G24" s="65"/>
      <c r="I24" s="66">
        <v>42</v>
      </c>
      <c r="J24" s="69" t="s">
        <v>533</v>
      </c>
      <c r="K24" s="70">
        <v>0</v>
      </c>
      <c r="L24" s="71"/>
      <c r="M24" s="72"/>
      <c r="N24" s="73" t="str">
        <f>IF(K23&gt;K24,J23,IF(K23&lt;K24,J24,""))</f>
        <v>KERI LOW</v>
      </c>
      <c r="O24" s="65"/>
      <c r="R24" s="65"/>
      <c r="S24" s="65"/>
    </row>
    <row r="25" spans="1:19" ht="15.75" customHeight="1" x14ac:dyDescent="0.3">
      <c r="A25" s="66">
        <v>12</v>
      </c>
      <c r="B25" s="74" t="s">
        <v>53</v>
      </c>
      <c r="C25" s="68">
        <v>3</v>
      </c>
      <c r="D25" s="75"/>
      <c r="F25" s="76" t="str">
        <f>IF(C25&gt;C26,B25,IF(C25&lt;C26,B26,""))</f>
        <v>HANNAH WOOD</v>
      </c>
      <c r="G25" s="65"/>
      <c r="I25" s="66">
        <v>10</v>
      </c>
      <c r="J25" s="74" t="s">
        <v>14</v>
      </c>
      <c r="K25" s="68">
        <v>3</v>
      </c>
      <c r="L25" s="75"/>
      <c r="N25" s="76" t="str">
        <f>IF(K25&gt;K26,J25,IF(K25&lt;K26,J26,""))</f>
        <v>CRYSTALEE JANE</v>
      </c>
      <c r="O25" s="65"/>
      <c r="R25" s="65"/>
      <c r="S25" s="65"/>
    </row>
    <row r="26" spans="1:19" ht="15.75" customHeight="1" x14ac:dyDescent="0.3">
      <c r="A26" s="66">
        <v>53</v>
      </c>
      <c r="B26" s="77" t="s">
        <v>70</v>
      </c>
      <c r="C26" s="70">
        <v>1</v>
      </c>
      <c r="F26" s="65"/>
      <c r="G26" s="65"/>
      <c r="I26" s="66">
        <v>55</v>
      </c>
      <c r="J26" s="77" t="s">
        <v>594</v>
      </c>
      <c r="K26" s="70">
        <v>0</v>
      </c>
      <c r="N26" s="65"/>
      <c r="O26" s="65"/>
      <c r="R26" s="65"/>
      <c r="S26" s="65"/>
    </row>
    <row r="27" spans="1:19" ht="15.75" customHeight="1" x14ac:dyDescent="0.3">
      <c r="A27" s="66">
        <v>13</v>
      </c>
      <c r="B27" s="67" t="s">
        <v>10</v>
      </c>
      <c r="C27" s="68">
        <v>3</v>
      </c>
      <c r="F27" s="65"/>
      <c r="G27" s="65"/>
      <c r="I27" s="66">
        <v>15</v>
      </c>
      <c r="J27" s="67" t="s">
        <v>64</v>
      </c>
      <c r="K27" s="68">
        <v>3</v>
      </c>
      <c r="N27" s="65"/>
      <c r="O27" s="65"/>
      <c r="R27" s="65"/>
      <c r="S27" s="65"/>
    </row>
    <row r="28" spans="1:19" ht="15.75" customHeight="1" x14ac:dyDescent="0.3">
      <c r="A28" s="66">
        <v>52</v>
      </c>
      <c r="B28" s="69" t="s">
        <v>78</v>
      </c>
      <c r="C28" s="70">
        <v>1</v>
      </c>
      <c r="D28" s="71"/>
      <c r="E28" s="72"/>
      <c r="F28" s="73" t="str">
        <f>IF(C27&gt;C28,B27,IF(C27&lt;C28,B28,""))</f>
        <v>DENISE WILKINSON</v>
      </c>
      <c r="G28" s="65"/>
      <c r="I28" s="66">
        <v>50</v>
      </c>
      <c r="J28" s="69" t="s">
        <v>521</v>
      </c>
      <c r="K28" s="70">
        <v>2</v>
      </c>
      <c r="L28" s="71"/>
      <c r="M28" s="72"/>
      <c r="N28" s="73" t="str">
        <f>IF(K27&gt;K28,J27,IF(K27&lt;K28,J28,""))</f>
        <v>JASMINE PURDON</v>
      </c>
      <c r="O28" s="65"/>
      <c r="R28" s="65"/>
      <c r="S28" s="65"/>
    </row>
    <row r="29" spans="1:19" ht="15.75" customHeight="1" x14ac:dyDescent="0.3">
      <c r="A29" s="66">
        <v>20</v>
      </c>
      <c r="B29" s="74" t="s">
        <v>57</v>
      </c>
      <c r="C29" s="68">
        <v>0</v>
      </c>
      <c r="D29" s="75"/>
      <c r="F29" s="76" t="str">
        <f>IF(C29&gt;C30,B29,IF(C29&lt;C30,B30,""))</f>
        <v>AMBER JAMES</v>
      </c>
      <c r="G29" s="65"/>
      <c r="I29" s="66">
        <v>18</v>
      </c>
      <c r="J29" s="74" t="s">
        <v>50</v>
      </c>
      <c r="K29" s="68">
        <v>3</v>
      </c>
      <c r="L29" s="75"/>
      <c r="N29" s="76" t="str">
        <f>IF(K29&gt;K30,J29,IF(K29&lt;K30,J30,""))</f>
        <v>CORIEN SIMPSON</v>
      </c>
      <c r="O29" s="65"/>
      <c r="R29" s="65"/>
      <c r="S29" s="65"/>
    </row>
    <row r="30" spans="1:19" ht="17.399999999999999" x14ac:dyDescent="0.3">
      <c r="A30" s="66">
        <v>45</v>
      </c>
      <c r="B30" s="77" t="s">
        <v>158</v>
      </c>
      <c r="C30" s="70">
        <v>3</v>
      </c>
      <c r="F30" s="65"/>
      <c r="G30" s="65"/>
      <c r="I30" s="66">
        <v>47</v>
      </c>
      <c r="J30" s="77" t="s">
        <v>166</v>
      </c>
      <c r="K30" s="70">
        <v>0</v>
      </c>
      <c r="N30" s="65"/>
      <c r="O30" s="65"/>
      <c r="R30" s="65"/>
      <c r="S30" s="65"/>
    </row>
    <row r="31" spans="1:19" ht="17.399999999999999" x14ac:dyDescent="0.3">
      <c r="A31" s="66">
        <v>29</v>
      </c>
      <c r="B31" s="67" t="s">
        <v>19</v>
      </c>
      <c r="C31" s="68">
        <v>1</v>
      </c>
      <c r="F31" s="65"/>
      <c r="G31" s="65"/>
      <c r="I31" s="66">
        <v>31</v>
      </c>
      <c r="J31" s="67" t="s">
        <v>95</v>
      </c>
      <c r="K31" s="68">
        <v>3</v>
      </c>
      <c r="N31" s="65"/>
      <c r="O31" s="65"/>
      <c r="R31" s="65"/>
      <c r="S31" s="65"/>
    </row>
    <row r="32" spans="1:19" ht="17.399999999999999" x14ac:dyDescent="0.3">
      <c r="A32" s="66">
        <v>36</v>
      </c>
      <c r="B32" s="69" t="s">
        <v>160</v>
      </c>
      <c r="C32" s="70">
        <v>3</v>
      </c>
      <c r="D32" s="71"/>
      <c r="E32" s="72"/>
      <c r="F32" s="73" t="str">
        <f>IF(C31&gt;C32,B31,IF(C31&lt;C32,B32,""))</f>
        <v>ZARRIE WOOD</v>
      </c>
      <c r="G32" s="65"/>
      <c r="I32" s="66">
        <v>34</v>
      </c>
      <c r="J32" s="69" t="s">
        <v>146</v>
      </c>
      <c r="K32" s="70">
        <v>1</v>
      </c>
      <c r="L32" s="71"/>
      <c r="M32" s="72"/>
      <c r="N32" s="73" t="str">
        <f>IF(K31&gt;K32,J31,IF(K31&lt;K32,J32,""))</f>
        <v>CHARLOTTE WILLIAMS</v>
      </c>
      <c r="O32" s="65"/>
      <c r="R32" s="65"/>
      <c r="S32" s="65"/>
    </row>
    <row r="33" spans="1:19" ht="17.399999999999999" x14ac:dyDescent="0.3">
      <c r="A33" s="66">
        <v>4</v>
      </c>
      <c r="B33" s="74" t="s">
        <v>18</v>
      </c>
      <c r="C33" s="68">
        <v>3</v>
      </c>
      <c r="D33" s="75"/>
      <c r="F33" s="76" t="str">
        <f>IF(C33&gt;C34,B33,IF(C33&lt;C34,B34,""))</f>
        <v>CELIA BASON</v>
      </c>
      <c r="G33" s="65"/>
      <c r="I33" s="66">
        <v>2</v>
      </c>
      <c r="J33" s="74" t="s">
        <v>61</v>
      </c>
      <c r="K33" s="68">
        <v>3</v>
      </c>
      <c r="L33" s="75"/>
      <c r="N33" s="76" t="str">
        <f>IF(K33&gt;K34,J33,IF(K33&lt;K34,J34,""))</f>
        <v>SOFIA PENELI</v>
      </c>
      <c r="O33" s="65"/>
      <c r="R33" s="65"/>
      <c r="S33" s="65"/>
    </row>
    <row r="34" spans="1:19" ht="17.399999999999999" x14ac:dyDescent="0.3">
      <c r="A34" s="66">
        <v>61</v>
      </c>
      <c r="B34" s="77" t="s">
        <v>594</v>
      </c>
      <c r="C34" s="70">
        <v>0</v>
      </c>
      <c r="F34" s="65"/>
      <c r="G34" s="65"/>
      <c r="I34" s="66">
        <v>63</v>
      </c>
      <c r="J34" s="77" t="s">
        <v>594</v>
      </c>
      <c r="K34" s="70">
        <v>0</v>
      </c>
      <c r="N34" s="65"/>
      <c r="O34" s="65"/>
      <c r="R34" s="65"/>
      <c r="S34" s="65"/>
    </row>
    <row r="35" spans="1:19" ht="15" x14ac:dyDescent="0.25">
      <c r="B35" s="65"/>
      <c r="C35" s="65"/>
      <c r="F35" s="65"/>
      <c r="G35" s="65"/>
      <c r="J35" s="65"/>
      <c r="K35" s="65"/>
      <c r="N35" s="65"/>
      <c r="O35" s="65"/>
      <c r="R35" s="65"/>
      <c r="S35" s="65"/>
    </row>
    <row r="36" spans="1:19" ht="15.6" x14ac:dyDescent="0.3">
      <c r="B36" s="78" t="s">
        <v>619</v>
      </c>
      <c r="C36" s="65"/>
      <c r="F36" s="65"/>
      <c r="G36" s="65"/>
      <c r="J36" s="65"/>
      <c r="K36" s="65"/>
      <c r="N36" s="65"/>
      <c r="O36" s="65"/>
      <c r="R36" s="65"/>
      <c r="S36" s="65"/>
    </row>
    <row r="37" spans="1:19" ht="15.6" x14ac:dyDescent="0.3">
      <c r="B37" s="67" t="str">
        <f>IF(C3&gt;C4,B3,IF(C3&lt;C4,B4,""))</f>
        <v>TONI BLAIR</v>
      </c>
      <c r="C37" s="68">
        <v>3</v>
      </c>
      <c r="F37" s="78" t="s">
        <v>620</v>
      </c>
      <c r="G37" s="65"/>
      <c r="J37" s="65"/>
      <c r="K37" s="65"/>
      <c r="N37" s="65"/>
      <c r="O37" s="65"/>
      <c r="R37" s="65"/>
      <c r="S37" s="65"/>
    </row>
    <row r="38" spans="1:19" ht="15" x14ac:dyDescent="0.25">
      <c r="B38" s="69" t="str">
        <f>IF(C5&gt;C6,B5,IF(C5&lt;C6,B6,""))</f>
        <v>SHERRALEE BOYCE</v>
      </c>
      <c r="C38" s="70">
        <v>0</v>
      </c>
      <c r="D38" s="71"/>
      <c r="E38" s="72"/>
      <c r="F38" s="79" t="str">
        <f>IF(C37&gt;C38,B37,IF(C37&lt;C38,B38,""))</f>
        <v>TONI BLAIR</v>
      </c>
      <c r="G38" s="68">
        <v>0</v>
      </c>
      <c r="J38" s="65"/>
      <c r="K38" s="65"/>
      <c r="N38" s="65"/>
      <c r="O38" s="65"/>
      <c r="R38" s="65"/>
      <c r="S38" s="65"/>
    </row>
    <row r="39" spans="1:19" ht="15.6" x14ac:dyDescent="0.3">
      <c r="B39" s="74" t="str">
        <f>IF(C7&gt;C8,B7,IF(C7&lt;C8,B8,""))</f>
        <v>SARAH RICHARDSON</v>
      </c>
      <c r="C39" s="68">
        <v>0</v>
      </c>
      <c r="D39" s="75"/>
      <c r="F39" s="80" t="str">
        <f>IF(C39&gt;C40,B39,IF(C39&lt;C40,B40,""))</f>
        <v>AILEEN BARNES</v>
      </c>
      <c r="G39" s="70">
        <v>4</v>
      </c>
      <c r="H39" s="71"/>
      <c r="J39" s="78" t="s">
        <v>621</v>
      </c>
      <c r="K39" s="65"/>
      <c r="N39" s="65"/>
      <c r="O39" s="65"/>
      <c r="R39" s="65"/>
      <c r="S39" s="65"/>
    </row>
    <row r="40" spans="1:19" ht="15" x14ac:dyDescent="0.25">
      <c r="B40" s="77" t="str">
        <f>IF(C9&gt;C10,B9,IF(C9&lt;C10,B10,""))</f>
        <v>AILEEN BARNES</v>
      </c>
      <c r="C40" s="70">
        <v>3</v>
      </c>
      <c r="F40" s="65"/>
      <c r="G40" s="65"/>
      <c r="H40" s="81"/>
      <c r="I40" s="72"/>
      <c r="J40" s="79" t="str">
        <f>IF(G38&gt;G39,F38,IF(G38&lt;G39,F39,""))</f>
        <v>AILEEN BARNES</v>
      </c>
      <c r="K40" s="68">
        <v>1</v>
      </c>
      <c r="N40" s="65"/>
      <c r="O40" s="65"/>
      <c r="R40" s="65"/>
      <c r="S40" s="65"/>
    </row>
    <row r="41" spans="1:19" ht="15.6" x14ac:dyDescent="0.3">
      <c r="B41" s="67" t="str">
        <f>IF(C11&gt;C12,B11,IF(C11&lt;C12,B12,""))</f>
        <v>JOJO COLEMAN</v>
      </c>
      <c r="C41" s="68">
        <v>3</v>
      </c>
      <c r="F41" s="78" t="s">
        <v>622</v>
      </c>
      <c r="G41" s="65"/>
      <c r="H41" s="81"/>
      <c r="J41" s="80" t="str">
        <f>IF(G42&gt;G43,F42,IF(G42&lt;G43,F43,""))</f>
        <v>JOJO COLEMAN</v>
      </c>
      <c r="K41" s="70">
        <v>5</v>
      </c>
      <c r="L41" s="71"/>
      <c r="N41" s="65"/>
      <c r="O41" s="65"/>
      <c r="R41" s="65"/>
      <c r="S41" s="65"/>
    </row>
    <row r="42" spans="1:19" ht="15" x14ac:dyDescent="0.25">
      <c r="B42" s="69" t="str">
        <f>IF(C13&gt;C14,B13,IF(C13&lt;C14,B14,""))</f>
        <v>CATRIONA MCLEAN</v>
      </c>
      <c r="C42" s="70">
        <v>0</v>
      </c>
      <c r="D42" s="71"/>
      <c r="E42" s="72"/>
      <c r="F42" s="79" t="str">
        <f>IF(C41&gt;C42,B41,IF(C41&lt;C42,B42,""))</f>
        <v>JOJO COLEMAN</v>
      </c>
      <c r="G42" s="68">
        <v>4</v>
      </c>
      <c r="H42" s="75"/>
      <c r="J42" s="65"/>
      <c r="K42" s="65"/>
      <c r="L42" s="81"/>
      <c r="N42" s="65"/>
      <c r="O42" s="65"/>
      <c r="R42" s="65"/>
      <c r="S42" s="65"/>
    </row>
    <row r="43" spans="1:19" ht="15.6" x14ac:dyDescent="0.3">
      <c r="B43" s="74" t="str">
        <f>IF(C15&gt;C16,B15,IF(C15&lt;C16,B16,""))</f>
        <v>MAXINE SOAL</v>
      </c>
      <c r="C43" s="68">
        <v>3</v>
      </c>
      <c r="D43" s="75"/>
      <c r="F43" s="80" t="str">
        <f>IF(C43&gt;C44,B43,IF(C43&lt;C44,B44,""))</f>
        <v>MAXINE SOAL</v>
      </c>
      <c r="G43" s="70">
        <v>1</v>
      </c>
      <c r="J43" s="65"/>
      <c r="K43" s="65"/>
      <c r="L43" s="81"/>
      <c r="N43" s="78" t="s">
        <v>623</v>
      </c>
      <c r="O43" s="65"/>
      <c r="R43" s="65"/>
      <c r="S43" s="65"/>
    </row>
    <row r="44" spans="1:19" ht="15" x14ac:dyDescent="0.25">
      <c r="B44" s="77" t="str">
        <f>IF(C17&gt;C18,B17,IF(C17&lt;C18,B18,""))</f>
        <v>LIZ HULLEN</v>
      </c>
      <c r="C44" s="70">
        <v>1</v>
      </c>
      <c r="F44" s="65"/>
      <c r="G44" s="65"/>
      <c r="J44" s="65"/>
      <c r="K44" s="65"/>
      <c r="L44" s="81"/>
      <c r="M44" s="72"/>
      <c r="N44" s="79" t="str">
        <f>IF(K40&gt;K41,J40,IF(K40&lt;K41,J41,""))</f>
        <v>JOJO COLEMAN</v>
      </c>
      <c r="O44" s="68">
        <v>5</v>
      </c>
      <c r="R44" s="65"/>
      <c r="S44" s="65"/>
    </row>
    <row r="45" spans="1:19" ht="15.6" x14ac:dyDescent="0.3">
      <c r="B45" s="67" t="str">
        <f>IF(C19&gt;C20,B19,IF(C19&lt;C20,B20,""))</f>
        <v>JADE CULLEN</v>
      </c>
      <c r="C45" s="68">
        <v>3</v>
      </c>
      <c r="F45" s="78" t="s">
        <v>624</v>
      </c>
      <c r="G45" s="65"/>
      <c r="J45" s="65"/>
      <c r="K45" s="65"/>
      <c r="L45" s="81"/>
      <c r="N45" s="80" t="str">
        <f>IF(K48&gt;K49,J48,IF(K48&lt;K49,J49,""))</f>
        <v>DENISE WILKINSON</v>
      </c>
      <c r="O45" s="70">
        <v>1</v>
      </c>
      <c r="P45" s="71"/>
      <c r="R45" s="65"/>
      <c r="S45" s="65"/>
    </row>
    <row r="46" spans="1:19" ht="15" x14ac:dyDescent="0.25">
      <c r="B46" s="69" t="str">
        <f>IF(C21&gt;C22,B21,IF(C21&lt;C22,B22,""))</f>
        <v>AMBER KIRKWOOD</v>
      </c>
      <c r="C46" s="70">
        <v>1</v>
      </c>
      <c r="D46" s="71"/>
      <c r="E46" s="72"/>
      <c r="F46" s="79" t="str">
        <f>IF(C45&gt;C46,B45,IF(C45&lt;C46,B46,""))</f>
        <v>JADE CULLEN</v>
      </c>
      <c r="G46" s="68">
        <v>2</v>
      </c>
      <c r="J46" s="65"/>
      <c r="K46" s="65"/>
      <c r="L46" s="81"/>
      <c r="N46" s="65"/>
      <c r="O46" s="65"/>
      <c r="P46" s="81"/>
      <c r="R46" s="65"/>
      <c r="S46" s="65"/>
    </row>
    <row r="47" spans="1:19" ht="15.6" x14ac:dyDescent="0.3">
      <c r="B47" s="74" t="str">
        <f>IF(C23&gt;C24,B23,IF(C23&lt;C24,B24,""))</f>
        <v>JILL STEVENSON</v>
      </c>
      <c r="C47" s="68">
        <v>1</v>
      </c>
      <c r="D47" s="75"/>
      <c r="F47" s="80" t="str">
        <f>IF(C47&gt;C48,B47,IF(C47&lt;C48,B48,""))</f>
        <v>HANNAH WOOD</v>
      </c>
      <c r="G47" s="70">
        <v>4</v>
      </c>
      <c r="H47" s="71"/>
      <c r="J47" s="78" t="s">
        <v>625</v>
      </c>
      <c r="K47" s="65"/>
      <c r="L47" s="81"/>
      <c r="N47" s="65"/>
      <c r="O47" s="65"/>
      <c r="P47" s="81"/>
      <c r="R47" s="65"/>
      <c r="S47" s="65"/>
    </row>
    <row r="48" spans="1:19" ht="15" x14ac:dyDescent="0.25">
      <c r="B48" s="77" t="str">
        <f>IF(C25&gt;C26,B25,IF(C25&lt;C26,B26,""))</f>
        <v>HANNAH WOOD</v>
      </c>
      <c r="C48" s="70">
        <v>3</v>
      </c>
      <c r="F48" s="65"/>
      <c r="G48" s="65"/>
      <c r="H48" s="81"/>
      <c r="I48" s="72"/>
      <c r="J48" s="79" t="str">
        <f>IF(G46&gt;G47,F46,IF(G46&lt;G47,F47,""))</f>
        <v>HANNAH WOOD</v>
      </c>
      <c r="K48" s="68">
        <v>1</v>
      </c>
      <c r="L48" s="75"/>
      <c r="N48" s="65"/>
      <c r="O48" s="65"/>
      <c r="P48" s="81"/>
      <c r="R48" s="65"/>
      <c r="S48" s="65"/>
    </row>
    <row r="49" spans="2:19" ht="15.6" x14ac:dyDescent="0.3">
      <c r="B49" s="67" t="str">
        <f>IF(C27&gt;C28,B27,IF(C27&lt;C28,B28,""))</f>
        <v>DENISE WILKINSON</v>
      </c>
      <c r="C49" s="68">
        <v>3</v>
      </c>
      <c r="F49" s="78" t="s">
        <v>626</v>
      </c>
      <c r="G49" s="65"/>
      <c r="H49" s="81"/>
      <c r="J49" s="80" t="str">
        <f>IF(G50&gt;G51,F50,IF(G50&lt;G51,F51,""))</f>
        <v>DENISE WILKINSON</v>
      </c>
      <c r="K49" s="70">
        <v>5</v>
      </c>
      <c r="N49" s="65"/>
      <c r="O49" s="65"/>
      <c r="P49" s="81"/>
      <c r="R49" s="65"/>
      <c r="S49" s="65"/>
    </row>
    <row r="50" spans="2:19" ht="15" x14ac:dyDescent="0.25">
      <c r="B50" s="69" t="str">
        <f>IF(C29&gt;C30,B29,IF(C29&lt;C30,B30,""))</f>
        <v>AMBER JAMES</v>
      </c>
      <c r="C50" s="70">
        <v>0</v>
      </c>
      <c r="D50" s="71"/>
      <c r="E50" s="72"/>
      <c r="F50" s="79" t="str">
        <f t="shared" ref="F50:F51" si="0">IF(C41&gt;C42,B49,IF(C41&lt;C42,B50,""))</f>
        <v>DENISE WILKINSON</v>
      </c>
      <c r="G50" s="68">
        <v>4</v>
      </c>
      <c r="H50" s="75"/>
      <c r="J50" s="65"/>
      <c r="K50" s="65"/>
      <c r="N50" s="65"/>
      <c r="O50" s="65"/>
      <c r="P50" s="81"/>
      <c r="R50" s="65"/>
      <c r="S50" s="65"/>
    </row>
    <row r="51" spans="2:19" ht="15.6" x14ac:dyDescent="0.3">
      <c r="B51" s="74" t="str">
        <f>IF(C31&gt;C32,B31,IF(C31&lt;C32,B32,""))</f>
        <v>ZARRIE WOOD</v>
      </c>
      <c r="C51" s="68">
        <v>3</v>
      </c>
      <c r="D51" s="75"/>
      <c r="F51" s="79" t="str">
        <f t="shared" si="0"/>
        <v>ZARRIE WOOD</v>
      </c>
      <c r="G51" s="70">
        <v>1</v>
      </c>
      <c r="J51" s="65"/>
      <c r="K51" s="65"/>
      <c r="N51" s="65"/>
      <c r="O51" s="65"/>
      <c r="P51" s="81"/>
      <c r="R51" s="78" t="s">
        <v>627</v>
      </c>
      <c r="S51" s="65"/>
    </row>
    <row r="52" spans="2:19" ht="15.6" x14ac:dyDescent="0.3">
      <c r="B52" s="77" t="str">
        <f>IF(C33&gt;C34,B33,IF(C33&lt;C34,B34,""))</f>
        <v>CELIA BASON</v>
      </c>
      <c r="C52" s="70">
        <v>0</v>
      </c>
      <c r="F52" s="65"/>
      <c r="G52" s="65"/>
      <c r="J52" s="65"/>
      <c r="K52" s="65"/>
      <c r="N52" s="135" t="str">
        <f>IF(S52&gt;S53,R52,IF(S52&lt;S53,R53,""))</f>
        <v>JOJO COLEMAN</v>
      </c>
      <c r="O52" s="129"/>
      <c r="P52" s="75"/>
      <c r="Q52" s="72"/>
      <c r="R52" s="79" t="str">
        <f>IF(O44&gt;O45,N44,IF(O44&lt;O45,N45,""))</f>
        <v>JOJO COLEMAN</v>
      </c>
      <c r="S52" s="68">
        <v>5</v>
      </c>
    </row>
    <row r="53" spans="2:19" ht="15.6" x14ac:dyDescent="0.3">
      <c r="B53" s="67" t="str">
        <f>IF(K3&gt;K4,J3,IF(K3&lt;K4,J4,""))</f>
        <v>GINA GRIMWOOD</v>
      </c>
      <c r="C53" s="68">
        <v>3</v>
      </c>
      <c r="F53" s="78" t="s">
        <v>628</v>
      </c>
      <c r="G53" s="65"/>
      <c r="J53" s="65"/>
      <c r="K53" s="65"/>
      <c r="N53" s="136" t="s">
        <v>629</v>
      </c>
      <c r="O53" s="131"/>
      <c r="P53" s="81"/>
      <c r="R53" s="80" t="str">
        <f>IF(O60&gt;O61,N60,IF(O60&lt;O61,N61,""))</f>
        <v>KIMBERLEY CULLEN</v>
      </c>
      <c r="S53" s="70">
        <v>3</v>
      </c>
    </row>
    <row r="54" spans="2:19" ht="15" x14ac:dyDescent="0.25">
      <c r="B54" s="69" t="str">
        <f>IF(K5&gt;K6,J5,IF(K5&lt;K6,J6,""))</f>
        <v>LIZZIE MOSES</v>
      </c>
      <c r="C54" s="70">
        <v>0</v>
      </c>
      <c r="D54" s="71"/>
      <c r="E54" s="72"/>
      <c r="F54" s="79" t="str">
        <f>IF(C53&gt;C54,B53,IF(C53&lt;C54,B54,""))</f>
        <v>GINA GRIMWOOD</v>
      </c>
      <c r="G54" s="68">
        <v>2</v>
      </c>
      <c r="J54" s="65"/>
      <c r="K54" s="65"/>
      <c r="N54" s="65"/>
      <c r="O54" s="65"/>
      <c r="P54" s="81"/>
      <c r="R54" s="65"/>
      <c r="S54" s="65"/>
    </row>
    <row r="55" spans="2:19" ht="15.6" x14ac:dyDescent="0.3">
      <c r="B55" s="74" t="str">
        <f>IF(K7&gt;K8,J7,IF(K7&lt;K8,J8,""))</f>
        <v>LETITIA JACKSON</v>
      </c>
      <c r="C55" s="68">
        <v>3</v>
      </c>
      <c r="D55" s="75"/>
      <c r="F55" s="80" t="s">
        <v>37</v>
      </c>
      <c r="G55" s="70">
        <v>4</v>
      </c>
      <c r="H55" s="71"/>
      <c r="J55" s="78" t="s">
        <v>630</v>
      </c>
      <c r="K55" s="65"/>
      <c r="N55" s="65"/>
      <c r="O55" s="65"/>
      <c r="P55" s="81"/>
      <c r="R55" s="65"/>
      <c r="S55" s="65"/>
    </row>
    <row r="56" spans="2:19" ht="15" x14ac:dyDescent="0.25">
      <c r="B56" s="77" t="str">
        <f>IF(K9&gt;K10,J9,IF(K9&lt;K10,J10,""))</f>
        <v>NANCY O'NEILL</v>
      </c>
      <c r="C56" s="70">
        <v>1</v>
      </c>
      <c r="F56" s="65"/>
      <c r="G56" s="65"/>
      <c r="H56" s="81"/>
      <c r="I56" s="72"/>
      <c r="J56" s="79" t="str">
        <f>IF(G54&gt;G55,F54,IF(G54&lt;G55,F55,""))</f>
        <v>LETITIA JACKSON</v>
      </c>
      <c r="K56" s="68">
        <v>1</v>
      </c>
      <c r="N56" s="65"/>
      <c r="O56" s="65"/>
      <c r="P56" s="81"/>
      <c r="R56" s="65"/>
      <c r="S56" s="65"/>
    </row>
    <row r="57" spans="2:19" ht="15.6" x14ac:dyDescent="0.3">
      <c r="B57" s="67" t="str">
        <f>IF(K11&gt;K12,J11,IF(K11&lt;K12,J12,""))</f>
        <v>TAB POU</v>
      </c>
      <c r="C57" s="68">
        <v>1</v>
      </c>
      <c r="F57" s="78" t="s">
        <v>631</v>
      </c>
      <c r="G57" s="65"/>
      <c r="H57" s="81"/>
      <c r="J57" s="80" t="str">
        <f>IF(G58&gt;G59,F58,IF(G58&lt;G59,F59,""))</f>
        <v>KIMBERLEE BREWER</v>
      </c>
      <c r="K57" s="70">
        <v>5</v>
      </c>
      <c r="L57" s="71"/>
      <c r="N57" s="65"/>
      <c r="O57" s="65"/>
      <c r="P57" s="81"/>
      <c r="R57" s="65"/>
      <c r="S57" s="65"/>
    </row>
    <row r="58" spans="2:19" ht="15" x14ac:dyDescent="0.25">
      <c r="B58" s="69" t="str">
        <f>IF(K13&gt;K14,J13,IF(K13&lt;K14,J14,""))</f>
        <v>KIMBERLEE BREWER</v>
      </c>
      <c r="C58" s="70">
        <v>3</v>
      </c>
      <c r="D58" s="71"/>
      <c r="E58" s="72"/>
      <c r="F58" s="79" t="str">
        <f>IF(C57&gt;C58,B57,IF(C57&lt;C58,B58,""))</f>
        <v>KIMBERLEE BREWER</v>
      </c>
      <c r="G58" s="68">
        <v>4</v>
      </c>
      <c r="H58" s="75"/>
      <c r="J58" s="65"/>
      <c r="K58" s="65"/>
      <c r="L58" s="81"/>
      <c r="N58" s="65"/>
      <c r="O58" s="65"/>
      <c r="P58" s="81"/>
      <c r="R58" s="65"/>
      <c r="S58" s="65"/>
    </row>
    <row r="59" spans="2:19" ht="15.6" x14ac:dyDescent="0.3">
      <c r="B59" s="74" t="str">
        <f>IF(K15&gt;K16,J15,IF(K15&lt;K16,J16,""))</f>
        <v>ALI HEATH</v>
      </c>
      <c r="C59" s="68">
        <v>3</v>
      </c>
      <c r="D59" s="75"/>
      <c r="F59" s="80" t="str">
        <f>IF(C59&gt;C60,B59,IF(C59&lt;C60,B60,""))</f>
        <v>ALI HEATH</v>
      </c>
      <c r="G59" s="70">
        <v>3</v>
      </c>
      <c r="J59" s="65"/>
      <c r="K59" s="65"/>
      <c r="L59" s="81"/>
      <c r="N59" s="78" t="s">
        <v>632</v>
      </c>
      <c r="O59" s="65"/>
      <c r="P59" s="81"/>
      <c r="R59" s="65"/>
      <c r="S59" s="65"/>
    </row>
    <row r="60" spans="2:19" ht="15" x14ac:dyDescent="0.25">
      <c r="B60" s="77" t="str">
        <f>IF(K17&gt;K18,J17,IF(K17&lt;K18,J18,""))</f>
        <v>LYDIA BURNETT</v>
      </c>
      <c r="C60" s="70">
        <v>1</v>
      </c>
      <c r="F60" s="65"/>
      <c r="G60" s="65"/>
      <c r="J60" s="65"/>
      <c r="K60" s="65"/>
      <c r="L60" s="81"/>
      <c r="M60" s="72"/>
      <c r="N60" s="79" t="str">
        <f>IF(K56&gt;K57,J56,IF(K56&lt;K57,J57,""))</f>
        <v>KIMBERLEE BREWER</v>
      </c>
      <c r="O60" s="68">
        <v>2</v>
      </c>
      <c r="P60" s="75"/>
      <c r="R60" s="65"/>
      <c r="S60" s="65"/>
    </row>
    <row r="61" spans="2:19" ht="15.6" x14ac:dyDescent="0.3">
      <c r="B61" s="67" t="str">
        <f>IF(K19&gt;K20,J19,IF(K19&lt;K20,J20,""))</f>
        <v>KIMBERLEY CULLEN</v>
      </c>
      <c r="C61" s="68">
        <v>3</v>
      </c>
      <c r="F61" s="78" t="s">
        <v>633</v>
      </c>
      <c r="G61" s="65"/>
      <c r="J61" s="65"/>
      <c r="K61" s="65"/>
      <c r="L61" s="81"/>
      <c r="N61" s="80" t="str">
        <f>IF(K64&gt;K65,J64,IF(K64&lt;K65,J65,""))</f>
        <v>KIMBERLEY CULLEN</v>
      </c>
      <c r="O61" s="70">
        <v>5</v>
      </c>
      <c r="R61" s="65"/>
      <c r="S61" s="65"/>
    </row>
    <row r="62" spans="2:19" ht="15" x14ac:dyDescent="0.25">
      <c r="B62" s="69" t="str">
        <f>IF(K21&gt;K22,J21,IF(K21&lt;K22,J22,""))</f>
        <v>BELYNDA HAMMOND</v>
      </c>
      <c r="C62" s="70">
        <v>2</v>
      </c>
      <c r="D62" s="71"/>
      <c r="E62" s="72"/>
      <c r="F62" s="79" t="str">
        <f>IF(C61&gt;C62,B61,IF(C61&lt;C62,B62,""))</f>
        <v>KIMBERLEY CULLEN</v>
      </c>
      <c r="G62" s="68">
        <v>4</v>
      </c>
      <c r="J62" s="65"/>
      <c r="K62" s="65"/>
      <c r="L62" s="81"/>
      <c r="N62" s="65"/>
      <c r="O62" s="65"/>
      <c r="R62" s="65"/>
      <c r="S62" s="65"/>
    </row>
    <row r="63" spans="2:19" ht="15.6" x14ac:dyDescent="0.3">
      <c r="B63" s="74" t="str">
        <f>IF(K23&gt;K24,J23,IF(K23&lt;K24,J24,""))</f>
        <v>KERI LOW</v>
      </c>
      <c r="C63" s="68">
        <v>3</v>
      </c>
      <c r="D63" s="75"/>
      <c r="F63" s="80" t="str">
        <f>IF(C63&gt;C64,B63,IF(C63&lt;C64,B64,""))</f>
        <v>KERI LOW</v>
      </c>
      <c r="G63" s="70">
        <v>2</v>
      </c>
      <c r="H63" s="71"/>
      <c r="J63" s="78" t="s">
        <v>634</v>
      </c>
      <c r="K63" s="65"/>
      <c r="L63" s="81"/>
      <c r="N63" s="65"/>
      <c r="O63" s="65"/>
      <c r="R63" s="65"/>
      <c r="S63" s="65"/>
    </row>
    <row r="64" spans="2:19" ht="15" x14ac:dyDescent="0.25">
      <c r="B64" s="77" t="str">
        <f>IF(K25&gt;K26,J25,IF(K25&lt;K26,J26,""))</f>
        <v>CRYSTALEE JANE</v>
      </c>
      <c r="C64" s="70">
        <v>0</v>
      </c>
      <c r="F64" s="65"/>
      <c r="G64" s="65"/>
      <c r="H64" s="81"/>
      <c r="I64" s="72"/>
      <c r="J64" s="79" t="str">
        <f>IF(G62&gt;G63,F62,IF(G62&lt;G63,F63,""))</f>
        <v>KIMBERLEY CULLEN</v>
      </c>
      <c r="K64" s="68">
        <v>5</v>
      </c>
      <c r="L64" s="75"/>
      <c r="N64" s="65"/>
      <c r="O64" s="65"/>
      <c r="R64" s="65"/>
      <c r="S64" s="65"/>
    </row>
    <row r="65" spans="2:19" ht="15.6" x14ac:dyDescent="0.3">
      <c r="B65" s="67" t="str">
        <f>IF(K27&gt;K28,J27,IF(K27&lt;K28,J28,""))</f>
        <v>JASMINE PURDON</v>
      </c>
      <c r="C65" s="68">
        <v>2</v>
      </c>
      <c r="F65" s="78" t="s">
        <v>635</v>
      </c>
      <c r="G65" s="65"/>
      <c r="H65" s="81"/>
      <c r="J65" s="80" t="str">
        <f>IF(G66&gt;G67,F66,IF(G66&lt;G67,F67,""))</f>
        <v>CORIEN SIMPSON</v>
      </c>
      <c r="K65" s="70">
        <v>2</v>
      </c>
      <c r="N65" s="65"/>
      <c r="O65" s="65"/>
      <c r="R65" s="65"/>
      <c r="S65" s="65"/>
    </row>
    <row r="66" spans="2:19" ht="15" x14ac:dyDescent="0.25">
      <c r="B66" s="69" t="str">
        <f>IF(K29&gt;K30,J29,IF(K29&lt;K30,J30,""))</f>
        <v>CORIEN SIMPSON</v>
      </c>
      <c r="C66" s="70">
        <v>3</v>
      </c>
      <c r="D66" s="71"/>
      <c r="E66" s="72"/>
      <c r="F66" s="79" t="str">
        <f>IF(C65&gt;C66,B65,IF(C65&lt;C66,B66,""))</f>
        <v>CORIEN SIMPSON</v>
      </c>
      <c r="G66" s="68">
        <v>4</v>
      </c>
      <c r="H66" s="75"/>
      <c r="J66" s="65"/>
      <c r="K66" s="65"/>
      <c r="N66" s="65"/>
      <c r="O66" s="65"/>
      <c r="R66" s="65"/>
      <c r="S66" s="65"/>
    </row>
    <row r="67" spans="2:19" ht="15" x14ac:dyDescent="0.25">
      <c r="B67" s="74" t="str">
        <f>IF(K31&gt;K32,J31,IF(K31&lt;K32,J32,""))</f>
        <v>CHARLOTTE WILLIAMS</v>
      </c>
      <c r="C67" s="68">
        <v>3</v>
      </c>
      <c r="D67" s="75"/>
      <c r="F67" s="80" t="str">
        <f>IF(C67&gt;C68,B67,IF(C67&lt;C68,B68,""))</f>
        <v>CHARLOTTE WILLIAMS</v>
      </c>
      <c r="G67" s="70">
        <v>1</v>
      </c>
      <c r="J67" s="65"/>
      <c r="K67" s="65"/>
      <c r="N67" s="65"/>
      <c r="O67" s="65"/>
      <c r="R67" s="65"/>
      <c r="S67" s="65"/>
    </row>
    <row r="68" spans="2:19" ht="15" x14ac:dyDescent="0.25">
      <c r="B68" s="77" t="str">
        <f>IF(K33&gt;K34,J33,IF(K33&lt;K34,J34,""))</f>
        <v>SOFIA PENELI</v>
      </c>
      <c r="C68" s="70">
        <v>1</v>
      </c>
      <c r="F68" s="65"/>
      <c r="G68" s="65"/>
      <c r="J68" s="65"/>
      <c r="K68" s="65"/>
      <c r="N68" s="65"/>
      <c r="O68" s="65"/>
      <c r="R68" s="65"/>
      <c r="S68" s="65"/>
    </row>
    <row r="69" spans="2:19" ht="15" x14ac:dyDescent="0.25">
      <c r="B69" s="65"/>
      <c r="C69" s="65"/>
      <c r="F69" s="65"/>
      <c r="G69" s="65"/>
      <c r="J69" s="65"/>
      <c r="K69" s="65"/>
      <c r="N69" s="65"/>
      <c r="O69" s="65"/>
      <c r="R69" s="65"/>
      <c r="S69" s="65"/>
    </row>
    <row r="70" spans="2:19" ht="15" x14ac:dyDescent="0.25">
      <c r="B70" s="65"/>
      <c r="C70" s="65"/>
      <c r="F70" s="65"/>
      <c r="G70" s="65"/>
      <c r="J70" s="65"/>
      <c r="K70" s="65"/>
      <c r="N70" s="65"/>
      <c r="O70" s="65"/>
      <c r="R70" s="65"/>
      <c r="S70" s="65"/>
    </row>
    <row r="71" spans="2:19" ht="15" x14ac:dyDescent="0.25">
      <c r="B71" s="65"/>
      <c r="C71" s="65"/>
      <c r="F71" s="65"/>
      <c r="G71" s="65"/>
      <c r="J71" s="65"/>
      <c r="K71" s="65"/>
      <c r="N71" s="65"/>
      <c r="O71" s="65"/>
      <c r="R71" s="65"/>
      <c r="S71" s="65"/>
    </row>
    <row r="72" spans="2:19" ht="15" x14ac:dyDescent="0.25">
      <c r="B72" s="65"/>
      <c r="C72" s="65"/>
      <c r="F72" s="65"/>
      <c r="G72" s="65"/>
      <c r="J72" s="65"/>
      <c r="K72" s="65"/>
      <c r="N72" s="65"/>
      <c r="O72" s="65"/>
      <c r="R72" s="65"/>
      <c r="S72" s="65"/>
    </row>
    <row r="73" spans="2:19" ht="15" x14ac:dyDescent="0.25">
      <c r="B73" s="65"/>
      <c r="C73" s="65"/>
      <c r="F73" s="65"/>
      <c r="G73" s="65"/>
      <c r="J73" s="65"/>
      <c r="K73" s="65"/>
      <c r="N73" s="65"/>
      <c r="O73" s="65"/>
      <c r="R73" s="65"/>
      <c r="S73" s="65"/>
    </row>
    <row r="74" spans="2:19" ht="15" x14ac:dyDescent="0.25">
      <c r="B74" s="65"/>
      <c r="C74" s="65"/>
      <c r="F74" s="65"/>
      <c r="G74" s="65"/>
      <c r="J74" s="65"/>
      <c r="K74" s="65"/>
      <c r="N74" s="65"/>
      <c r="O74" s="65"/>
      <c r="R74" s="65"/>
      <c r="S74" s="65"/>
    </row>
    <row r="75" spans="2:19" ht="15" x14ac:dyDescent="0.25">
      <c r="B75" s="65"/>
      <c r="C75" s="65"/>
      <c r="F75" s="65"/>
      <c r="G75" s="65"/>
      <c r="J75" s="65"/>
      <c r="K75" s="65"/>
      <c r="N75" s="65"/>
      <c r="O75" s="65"/>
      <c r="R75" s="65"/>
      <c r="S75" s="65"/>
    </row>
    <row r="76" spans="2:19" ht="15" x14ac:dyDescent="0.25">
      <c r="B76" s="65"/>
      <c r="C76" s="65"/>
      <c r="F76" s="65"/>
      <c r="G76" s="65"/>
      <c r="J76" s="65"/>
      <c r="K76" s="65"/>
      <c r="N76" s="65"/>
      <c r="O76" s="65"/>
      <c r="R76" s="65"/>
      <c r="S76" s="65"/>
    </row>
    <row r="77" spans="2:19" ht="15" x14ac:dyDescent="0.25">
      <c r="B77" s="65"/>
      <c r="C77" s="65"/>
      <c r="F77" s="65"/>
      <c r="G77" s="65"/>
      <c r="J77" s="65"/>
      <c r="K77" s="65"/>
      <c r="N77" s="65"/>
      <c r="O77" s="65"/>
      <c r="R77" s="65"/>
      <c r="S77" s="65"/>
    </row>
    <row r="78" spans="2:19" ht="15" x14ac:dyDescent="0.25">
      <c r="B78" s="65"/>
      <c r="C78" s="65"/>
      <c r="F78" s="65"/>
      <c r="G78" s="65"/>
      <c r="J78" s="65"/>
      <c r="K78" s="65"/>
      <c r="N78" s="65"/>
      <c r="O78" s="65"/>
      <c r="R78" s="65"/>
      <c r="S78" s="65"/>
    </row>
    <row r="79" spans="2:19" ht="15" x14ac:dyDescent="0.25">
      <c r="B79" s="65"/>
      <c r="C79" s="65"/>
      <c r="F79" s="65"/>
      <c r="G79" s="65"/>
      <c r="J79" s="65"/>
      <c r="K79" s="65"/>
      <c r="N79" s="65"/>
      <c r="O79" s="65"/>
      <c r="R79" s="65"/>
      <c r="S79" s="65"/>
    </row>
    <row r="80" spans="2:19" ht="15" x14ac:dyDescent="0.25">
      <c r="B80" s="65"/>
      <c r="C80" s="65"/>
      <c r="F80" s="65"/>
      <c r="G80" s="65"/>
      <c r="J80" s="65"/>
      <c r="K80" s="65"/>
      <c r="N80" s="65"/>
      <c r="O80" s="65"/>
      <c r="R80" s="65"/>
      <c r="S80" s="65"/>
    </row>
    <row r="81" spans="2:19" ht="15" x14ac:dyDescent="0.25">
      <c r="B81" s="65"/>
      <c r="C81" s="65"/>
      <c r="F81" s="65"/>
      <c r="G81" s="65"/>
      <c r="J81" s="65"/>
      <c r="K81" s="65"/>
      <c r="N81" s="65"/>
      <c r="O81" s="65"/>
      <c r="R81" s="65"/>
      <c r="S81" s="65"/>
    </row>
    <row r="82" spans="2:19" ht="15" x14ac:dyDescent="0.25">
      <c r="B82" s="65"/>
      <c r="C82" s="65"/>
      <c r="F82" s="65"/>
      <c r="G82" s="65"/>
      <c r="J82" s="65"/>
      <c r="K82" s="65"/>
      <c r="N82" s="65"/>
      <c r="O82" s="65"/>
      <c r="R82" s="65"/>
      <c r="S82" s="65"/>
    </row>
    <row r="83" spans="2:19" ht="15" x14ac:dyDescent="0.25">
      <c r="B83" s="65"/>
      <c r="C83" s="65"/>
      <c r="F83" s="65"/>
      <c r="G83" s="65"/>
      <c r="J83" s="65"/>
      <c r="K83" s="65"/>
      <c r="N83" s="65"/>
      <c r="O83" s="65"/>
      <c r="R83" s="65"/>
      <c r="S83" s="65"/>
    </row>
    <row r="84" spans="2:19" ht="15" x14ac:dyDescent="0.25">
      <c r="B84" s="65"/>
      <c r="C84" s="65"/>
      <c r="F84" s="65"/>
      <c r="G84" s="65"/>
      <c r="J84" s="65"/>
      <c r="K84" s="65"/>
      <c r="N84" s="65"/>
      <c r="O84" s="65"/>
      <c r="R84" s="65"/>
      <c r="S84" s="65"/>
    </row>
    <row r="85" spans="2:19" ht="15" x14ac:dyDescent="0.25">
      <c r="B85" s="65"/>
      <c r="C85" s="65"/>
      <c r="F85" s="65"/>
      <c r="G85" s="65"/>
      <c r="J85" s="65"/>
      <c r="K85" s="65"/>
      <c r="N85" s="65"/>
      <c r="O85" s="65"/>
      <c r="R85" s="65"/>
      <c r="S85" s="65"/>
    </row>
    <row r="86" spans="2:19" ht="15" x14ac:dyDescent="0.25">
      <c r="B86" s="65"/>
      <c r="C86" s="65"/>
      <c r="F86" s="65"/>
      <c r="G86" s="65"/>
      <c r="J86" s="65"/>
      <c r="K86" s="65"/>
      <c r="N86" s="65"/>
      <c r="O86" s="65"/>
      <c r="R86" s="65"/>
      <c r="S86" s="65"/>
    </row>
    <row r="87" spans="2:19" ht="15" x14ac:dyDescent="0.25">
      <c r="B87" s="65"/>
      <c r="C87" s="65"/>
      <c r="F87" s="65"/>
      <c r="G87" s="65"/>
      <c r="J87" s="65"/>
      <c r="K87" s="65"/>
      <c r="N87" s="65"/>
      <c r="O87" s="65"/>
      <c r="R87" s="65"/>
      <c r="S87" s="65"/>
    </row>
    <row r="88" spans="2:19" ht="15" x14ac:dyDescent="0.25">
      <c r="B88" s="65"/>
      <c r="C88" s="65"/>
      <c r="F88" s="65"/>
      <c r="G88" s="65"/>
      <c r="J88" s="65"/>
      <c r="K88" s="65"/>
      <c r="N88" s="65"/>
      <c r="O88" s="65"/>
      <c r="R88" s="65"/>
      <c r="S88" s="65"/>
    </row>
    <row r="89" spans="2:19" ht="15" x14ac:dyDescent="0.25">
      <c r="B89" s="65"/>
      <c r="C89" s="65"/>
      <c r="F89" s="65"/>
      <c r="G89" s="65"/>
      <c r="J89" s="65"/>
      <c r="K89" s="65"/>
      <c r="N89" s="65"/>
      <c r="O89" s="65"/>
      <c r="R89" s="65"/>
      <c r="S89" s="65"/>
    </row>
    <row r="90" spans="2:19" ht="15" x14ac:dyDescent="0.25">
      <c r="B90" s="65"/>
      <c r="C90" s="65"/>
      <c r="F90" s="65"/>
      <c r="G90" s="65"/>
      <c r="J90" s="65"/>
      <c r="K90" s="65"/>
      <c r="N90" s="65"/>
      <c r="O90" s="65"/>
      <c r="R90" s="65"/>
      <c r="S90" s="65"/>
    </row>
    <row r="91" spans="2:19" ht="15" x14ac:dyDescent="0.25">
      <c r="B91" s="65"/>
      <c r="C91" s="65"/>
      <c r="F91" s="65"/>
      <c r="G91" s="65"/>
      <c r="J91" s="65"/>
      <c r="K91" s="65"/>
      <c r="N91" s="65"/>
      <c r="O91" s="65"/>
      <c r="R91" s="65"/>
      <c r="S91" s="65"/>
    </row>
    <row r="92" spans="2:19" ht="15" x14ac:dyDescent="0.25">
      <c r="B92" s="65"/>
      <c r="C92" s="65"/>
      <c r="F92" s="65"/>
      <c r="G92" s="65"/>
      <c r="J92" s="65"/>
      <c r="K92" s="65"/>
      <c r="N92" s="65"/>
      <c r="O92" s="65"/>
      <c r="R92" s="65"/>
      <c r="S92" s="65"/>
    </row>
    <row r="93" spans="2:19" ht="15" x14ac:dyDescent="0.25">
      <c r="B93" s="65"/>
      <c r="C93" s="65"/>
      <c r="F93" s="65"/>
      <c r="G93" s="65"/>
      <c r="J93" s="65"/>
      <c r="K93" s="65"/>
      <c r="N93" s="65"/>
      <c r="O93" s="65"/>
      <c r="R93" s="65"/>
      <c r="S93" s="65"/>
    </row>
    <row r="94" spans="2:19" ht="15" x14ac:dyDescent="0.25">
      <c r="B94" s="65"/>
      <c r="C94" s="65"/>
      <c r="F94" s="65"/>
      <c r="G94" s="65"/>
      <c r="J94" s="65"/>
      <c r="K94" s="65"/>
      <c r="N94" s="65"/>
      <c r="O94" s="65"/>
      <c r="R94" s="65"/>
      <c r="S94" s="65"/>
    </row>
    <row r="95" spans="2:19" ht="15" x14ac:dyDescent="0.25">
      <c r="B95" s="65"/>
      <c r="C95" s="65"/>
      <c r="F95" s="65"/>
      <c r="G95" s="65"/>
      <c r="J95" s="65"/>
      <c r="K95" s="65"/>
      <c r="N95" s="65"/>
      <c r="O95" s="65"/>
      <c r="R95" s="65"/>
      <c r="S95" s="65"/>
    </row>
    <row r="96" spans="2:19" ht="15" x14ac:dyDescent="0.25">
      <c r="B96" s="65"/>
      <c r="C96" s="65"/>
      <c r="F96" s="65"/>
      <c r="G96" s="65"/>
      <c r="J96" s="65"/>
      <c r="K96" s="65"/>
      <c r="N96" s="65"/>
      <c r="O96" s="65"/>
      <c r="R96" s="65"/>
      <c r="S96" s="65"/>
    </row>
    <row r="97" spans="2:19" ht="15" x14ac:dyDescent="0.25">
      <c r="B97" s="65"/>
      <c r="C97" s="65"/>
      <c r="F97" s="65"/>
      <c r="G97" s="65"/>
      <c r="J97" s="65"/>
      <c r="K97" s="65"/>
      <c r="N97" s="65"/>
      <c r="O97" s="65"/>
      <c r="R97" s="65"/>
      <c r="S97" s="65"/>
    </row>
    <row r="98" spans="2:19" ht="15" x14ac:dyDescent="0.25">
      <c r="B98" s="65"/>
      <c r="C98" s="65"/>
      <c r="F98" s="65"/>
      <c r="G98" s="65"/>
      <c r="J98" s="65"/>
      <c r="K98" s="65"/>
      <c r="N98" s="65"/>
      <c r="O98" s="65"/>
      <c r="R98" s="65"/>
      <c r="S98" s="65"/>
    </row>
    <row r="99" spans="2:19" ht="15" x14ac:dyDescent="0.25">
      <c r="B99" s="65"/>
      <c r="C99" s="65"/>
      <c r="F99" s="65"/>
      <c r="G99" s="65"/>
      <c r="J99" s="65"/>
      <c r="K99" s="65"/>
      <c r="N99" s="65"/>
      <c r="O99" s="65"/>
      <c r="R99" s="65"/>
      <c r="S99" s="65"/>
    </row>
    <row r="100" spans="2:19" ht="15" x14ac:dyDescent="0.25">
      <c r="B100" s="65"/>
      <c r="C100" s="65"/>
      <c r="F100" s="65"/>
      <c r="G100" s="65"/>
      <c r="J100" s="65"/>
      <c r="K100" s="65"/>
      <c r="N100" s="65"/>
      <c r="O100" s="65"/>
      <c r="R100" s="65"/>
      <c r="S100" s="65"/>
    </row>
    <row r="101" spans="2:19" ht="15" x14ac:dyDescent="0.25">
      <c r="B101" s="65"/>
      <c r="C101" s="65"/>
      <c r="F101" s="65"/>
      <c r="G101" s="65"/>
      <c r="J101" s="65"/>
      <c r="K101" s="65"/>
      <c r="N101" s="65"/>
      <c r="O101" s="65"/>
      <c r="R101" s="65"/>
      <c r="S101" s="65"/>
    </row>
    <row r="102" spans="2:19" ht="15" x14ac:dyDescent="0.25">
      <c r="B102" s="65"/>
      <c r="C102" s="65"/>
      <c r="F102" s="65"/>
      <c r="G102" s="65"/>
      <c r="J102" s="65"/>
      <c r="K102" s="65"/>
      <c r="N102" s="65"/>
      <c r="O102" s="65"/>
      <c r="R102" s="65"/>
      <c r="S102" s="65"/>
    </row>
    <row r="103" spans="2:19" ht="15" x14ac:dyDescent="0.25">
      <c r="B103" s="65"/>
      <c r="C103" s="65"/>
      <c r="F103" s="65"/>
      <c r="G103" s="65"/>
      <c r="J103" s="65"/>
      <c r="K103" s="65"/>
      <c r="N103" s="65"/>
      <c r="O103" s="65"/>
      <c r="R103" s="65"/>
      <c r="S103" s="65"/>
    </row>
    <row r="104" spans="2:19" ht="15" x14ac:dyDescent="0.25">
      <c r="B104" s="65"/>
      <c r="C104" s="65"/>
      <c r="F104" s="65"/>
      <c r="G104" s="65"/>
      <c r="J104" s="65"/>
      <c r="K104" s="65"/>
      <c r="N104" s="65"/>
      <c r="O104" s="65"/>
      <c r="R104" s="65"/>
      <c r="S104" s="65"/>
    </row>
    <row r="105" spans="2:19" ht="15" x14ac:dyDescent="0.25">
      <c r="B105" s="65"/>
      <c r="C105" s="65"/>
      <c r="F105" s="65"/>
      <c r="G105" s="65"/>
      <c r="J105" s="65"/>
      <c r="K105" s="65"/>
      <c r="N105" s="65"/>
      <c r="O105" s="65"/>
      <c r="R105" s="65"/>
      <c r="S105" s="65"/>
    </row>
    <row r="106" spans="2:19" ht="15" x14ac:dyDescent="0.25">
      <c r="B106" s="65"/>
      <c r="C106" s="65"/>
      <c r="F106" s="65"/>
      <c r="G106" s="65"/>
      <c r="J106" s="65"/>
      <c r="K106" s="65"/>
      <c r="N106" s="65"/>
      <c r="O106" s="65"/>
      <c r="R106" s="65"/>
      <c r="S106" s="65"/>
    </row>
    <row r="107" spans="2:19" ht="15" x14ac:dyDescent="0.25">
      <c r="B107" s="65"/>
      <c r="C107" s="65"/>
      <c r="F107" s="65"/>
      <c r="G107" s="65"/>
      <c r="J107" s="65"/>
      <c r="K107" s="65"/>
      <c r="N107" s="65"/>
      <c r="O107" s="65"/>
      <c r="R107" s="65"/>
      <c r="S107" s="65"/>
    </row>
    <row r="108" spans="2:19" ht="15" x14ac:dyDescent="0.25">
      <c r="B108" s="65"/>
      <c r="C108" s="65"/>
      <c r="F108" s="65"/>
      <c r="G108" s="65"/>
      <c r="J108" s="65"/>
      <c r="K108" s="65"/>
      <c r="N108" s="65"/>
      <c r="O108" s="65"/>
      <c r="R108" s="65"/>
      <c r="S108" s="65"/>
    </row>
    <row r="109" spans="2:19" ht="15" x14ac:dyDescent="0.25">
      <c r="B109" s="65"/>
      <c r="C109" s="65"/>
      <c r="F109" s="65"/>
      <c r="G109" s="65"/>
      <c r="J109" s="65"/>
      <c r="K109" s="65"/>
      <c r="N109" s="65"/>
      <c r="O109" s="65"/>
      <c r="R109" s="65"/>
      <c r="S109" s="65"/>
    </row>
    <row r="110" spans="2:19" ht="15" x14ac:dyDescent="0.25">
      <c r="B110" s="65"/>
      <c r="C110" s="65"/>
      <c r="F110" s="65"/>
      <c r="G110" s="65"/>
      <c r="J110" s="65"/>
      <c r="K110" s="65"/>
      <c r="N110" s="65"/>
      <c r="O110" s="65"/>
      <c r="R110" s="65"/>
      <c r="S110" s="65"/>
    </row>
    <row r="111" spans="2:19" ht="15" x14ac:dyDescent="0.25">
      <c r="B111" s="65"/>
      <c r="C111" s="65"/>
      <c r="F111" s="65"/>
      <c r="G111" s="65"/>
      <c r="J111" s="65"/>
      <c r="K111" s="65"/>
      <c r="N111" s="65"/>
      <c r="O111" s="65"/>
      <c r="R111" s="65"/>
      <c r="S111" s="65"/>
    </row>
    <row r="112" spans="2:19" ht="15" x14ac:dyDescent="0.25">
      <c r="B112" s="65"/>
      <c r="C112" s="65"/>
      <c r="F112" s="65"/>
      <c r="G112" s="65"/>
      <c r="J112" s="65"/>
      <c r="K112" s="65"/>
      <c r="N112" s="65"/>
      <c r="O112" s="65"/>
      <c r="R112" s="65"/>
      <c r="S112" s="65"/>
    </row>
    <row r="113" spans="2:19" ht="15" x14ac:dyDescent="0.25">
      <c r="B113" s="65"/>
      <c r="C113" s="65"/>
      <c r="F113" s="65"/>
      <c r="G113" s="65"/>
      <c r="J113" s="65"/>
      <c r="K113" s="65"/>
      <c r="N113" s="65"/>
      <c r="O113" s="65"/>
      <c r="R113" s="65"/>
      <c r="S113" s="65"/>
    </row>
    <row r="114" spans="2:19" ht="15" x14ac:dyDescent="0.25">
      <c r="B114" s="65"/>
      <c r="C114" s="65"/>
      <c r="F114" s="65"/>
      <c r="G114" s="65"/>
      <c r="J114" s="65"/>
      <c r="K114" s="65"/>
      <c r="N114" s="65"/>
      <c r="O114" s="65"/>
      <c r="R114" s="65"/>
      <c r="S114" s="65"/>
    </row>
    <row r="115" spans="2:19" ht="15" x14ac:dyDescent="0.25">
      <c r="B115" s="65"/>
      <c r="C115" s="65"/>
      <c r="F115" s="65"/>
      <c r="G115" s="65"/>
      <c r="J115" s="65"/>
      <c r="K115" s="65"/>
      <c r="N115" s="65"/>
      <c r="O115" s="65"/>
      <c r="R115" s="65"/>
      <c r="S115" s="65"/>
    </row>
    <row r="116" spans="2:19" ht="15" x14ac:dyDescent="0.25">
      <c r="B116" s="65"/>
      <c r="C116" s="65"/>
      <c r="F116" s="65"/>
      <c r="G116" s="65"/>
      <c r="J116" s="65"/>
      <c r="K116" s="65"/>
      <c r="N116" s="65"/>
      <c r="O116" s="65"/>
      <c r="R116" s="65"/>
      <c r="S116" s="65"/>
    </row>
    <row r="117" spans="2:19" ht="15" x14ac:dyDescent="0.25">
      <c r="B117" s="65"/>
      <c r="C117" s="65"/>
      <c r="F117" s="65"/>
      <c r="G117" s="65"/>
      <c r="J117" s="65"/>
      <c r="K117" s="65"/>
      <c r="N117" s="65"/>
      <c r="O117" s="65"/>
      <c r="R117" s="65"/>
      <c r="S117" s="65"/>
    </row>
    <row r="118" spans="2:19" ht="15" x14ac:dyDescent="0.25">
      <c r="B118" s="65"/>
      <c r="C118" s="65"/>
      <c r="F118" s="65"/>
      <c r="G118" s="65"/>
      <c r="J118" s="65"/>
      <c r="K118" s="65"/>
      <c r="N118" s="65"/>
      <c r="O118" s="65"/>
      <c r="R118" s="65"/>
      <c r="S118" s="65"/>
    </row>
    <row r="119" spans="2:19" ht="15" x14ac:dyDescent="0.25">
      <c r="B119" s="65"/>
      <c r="C119" s="65"/>
      <c r="F119" s="65"/>
      <c r="G119" s="65"/>
      <c r="J119" s="65"/>
      <c r="K119" s="65"/>
      <c r="N119" s="65"/>
      <c r="O119" s="65"/>
      <c r="R119" s="65"/>
      <c r="S119" s="65"/>
    </row>
    <row r="120" spans="2:19" ht="15" x14ac:dyDescent="0.25">
      <c r="B120" s="65"/>
      <c r="C120" s="65"/>
      <c r="F120" s="65"/>
      <c r="G120" s="65"/>
      <c r="J120" s="65"/>
      <c r="K120" s="65"/>
      <c r="N120" s="65"/>
      <c r="O120" s="65"/>
      <c r="R120" s="65"/>
      <c r="S120" s="65"/>
    </row>
    <row r="121" spans="2:19" ht="15" x14ac:dyDescent="0.25">
      <c r="B121" s="65"/>
      <c r="C121" s="65"/>
      <c r="F121" s="65"/>
      <c r="G121" s="65"/>
      <c r="J121" s="65"/>
      <c r="K121" s="65"/>
      <c r="N121" s="65"/>
      <c r="O121" s="65"/>
      <c r="R121" s="65"/>
      <c r="S121" s="65"/>
    </row>
    <row r="122" spans="2:19" ht="15" x14ac:dyDescent="0.25">
      <c r="B122" s="65"/>
      <c r="C122" s="65"/>
      <c r="F122" s="65"/>
      <c r="G122" s="65"/>
      <c r="J122" s="65"/>
      <c r="K122" s="65"/>
      <c r="N122" s="65"/>
      <c r="O122" s="65"/>
      <c r="R122" s="65"/>
      <c r="S122" s="65"/>
    </row>
    <row r="123" spans="2:19" ht="15" x14ac:dyDescent="0.25">
      <c r="B123" s="65"/>
      <c r="C123" s="65"/>
      <c r="F123" s="65"/>
      <c r="G123" s="65"/>
      <c r="J123" s="65"/>
      <c r="K123" s="65"/>
      <c r="N123" s="65"/>
      <c r="O123" s="65"/>
      <c r="R123" s="65"/>
      <c r="S123" s="65"/>
    </row>
    <row r="124" spans="2:19" ht="15" x14ac:dyDescent="0.25">
      <c r="B124" s="65"/>
      <c r="C124" s="65"/>
      <c r="F124" s="65"/>
      <c r="G124" s="65"/>
      <c r="J124" s="65"/>
      <c r="K124" s="65"/>
      <c r="N124" s="65"/>
      <c r="O124" s="65"/>
      <c r="R124" s="65"/>
      <c r="S124" s="65"/>
    </row>
    <row r="125" spans="2:19" ht="15" x14ac:dyDescent="0.25">
      <c r="B125" s="65"/>
      <c r="C125" s="65"/>
      <c r="F125" s="65"/>
      <c r="G125" s="65"/>
      <c r="J125" s="65"/>
      <c r="K125" s="65"/>
      <c r="N125" s="65"/>
      <c r="O125" s="65"/>
      <c r="R125" s="65"/>
      <c r="S125" s="65"/>
    </row>
    <row r="126" spans="2:19" ht="15" x14ac:dyDescent="0.25">
      <c r="B126" s="65"/>
      <c r="C126" s="65"/>
      <c r="F126" s="65"/>
      <c r="G126" s="65"/>
      <c r="J126" s="65"/>
      <c r="K126" s="65"/>
      <c r="N126" s="65"/>
      <c r="O126" s="65"/>
      <c r="R126" s="65"/>
      <c r="S126" s="65"/>
    </row>
    <row r="127" spans="2:19" ht="15" x14ac:dyDescent="0.25">
      <c r="B127" s="65"/>
      <c r="C127" s="65"/>
      <c r="F127" s="65"/>
      <c r="G127" s="65"/>
      <c r="J127" s="65"/>
      <c r="K127" s="65"/>
      <c r="N127" s="65"/>
      <c r="O127" s="65"/>
      <c r="R127" s="65"/>
      <c r="S127" s="65"/>
    </row>
    <row r="128" spans="2:19" ht="15" x14ac:dyDescent="0.25">
      <c r="B128" s="65"/>
      <c r="C128" s="65"/>
      <c r="F128" s="65"/>
      <c r="G128" s="65"/>
      <c r="J128" s="65"/>
      <c r="K128" s="65"/>
      <c r="N128" s="65"/>
      <c r="O128" s="65"/>
      <c r="R128" s="65"/>
      <c r="S128" s="65"/>
    </row>
    <row r="129" spans="2:19" ht="15" x14ac:dyDescent="0.25">
      <c r="B129" s="65"/>
      <c r="C129" s="65"/>
      <c r="F129" s="65"/>
      <c r="G129" s="65"/>
      <c r="J129" s="65"/>
      <c r="K129" s="65"/>
      <c r="N129" s="65"/>
      <c r="O129" s="65"/>
      <c r="R129" s="65"/>
      <c r="S129" s="65"/>
    </row>
    <row r="130" spans="2:19" ht="15" x14ac:dyDescent="0.25">
      <c r="B130" s="65"/>
      <c r="C130" s="65"/>
      <c r="F130" s="65"/>
      <c r="G130" s="65"/>
      <c r="J130" s="65"/>
      <c r="K130" s="65"/>
      <c r="N130" s="65"/>
      <c r="O130" s="65"/>
      <c r="R130" s="65"/>
      <c r="S130" s="65"/>
    </row>
    <row r="131" spans="2:19" ht="15" x14ac:dyDescent="0.25">
      <c r="B131" s="65"/>
      <c r="C131" s="65"/>
      <c r="F131" s="65"/>
      <c r="G131" s="65"/>
      <c r="J131" s="65"/>
      <c r="K131" s="65"/>
      <c r="N131" s="65"/>
      <c r="O131" s="65"/>
      <c r="R131" s="65"/>
      <c r="S131" s="65"/>
    </row>
    <row r="132" spans="2:19" ht="15" x14ac:dyDescent="0.25">
      <c r="B132" s="65"/>
      <c r="C132" s="65"/>
      <c r="F132" s="65"/>
      <c r="G132" s="65"/>
      <c r="J132" s="65"/>
      <c r="K132" s="65"/>
      <c r="N132" s="65"/>
      <c r="O132" s="65"/>
      <c r="R132" s="65"/>
      <c r="S132" s="65"/>
    </row>
    <row r="133" spans="2:19" ht="15" x14ac:dyDescent="0.25">
      <c r="B133" s="65"/>
      <c r="C133" s="65"/>
      <c r="F133" s="65"/>
      <c r="G133" s="65"/>
      <c r="J133" s="65"/>
      <c r="K133" s="65"/>
      <c r="N133" s="65"/>
      <c r="O133" s="65"/>
      <c r="R133" s="65"/>
      <c r="S133" s="65"/>
    </row>
    <row r="134" spans="2:19" ht="15" x14ac:dyDescent="0.25">
      <c r="B134" s="65"/>
      <c r="C134" s="65"/>
      <c r="F134" s="65"/>
      <c r="G134" s="65"/>
      <c r="J134" s="65"/>
      <c r="K134" s="65"/>
      <c r="N134" s="65"/>
      <c r="O134" s="65"/>
      <c r="R134" s="65"/>
      <c r="S134" s="65"/>
    </row>
    <row r="135" spans="2:19" ht="15" x14ac:dyDescent="0.25">
      <c r="B135" s="65"/>
      <c r="C135" s="65"/>
      <c r="F135" s="65"/>
      <c r="G135" s="65"/>
      <c r="J135" s="65"/>
      <c r="K135" s="65"/>
      <c r="N135" s="65"/>
      <c r="O135" s="65"/>
      <c r="R135" s="65"/>
      <c r="S135" s="65"/>
    </row>
    <row r="136" spans="2:19" ht="15" x14ac:dyDescent="0.25">
      <c r="B136" s="65"/>
      <c r="C136" s="65"/>
      <c r="F136" s="65"/>
      <c r="G136" s="65"/>
      <c r="J136" s="65"/>
      <c r="K136" s="65"/>
      <c r="N136" s="65"/>
      <c r="O136" s="65"/>
      <c r="R136" s="65"/>
      <c r="S136" s="65"/>
    </row>
    <row r="137" spans="2:19" ht="15" x14ac:dyDescent="0.25">
      <c r="B137" s="65"/>
      <c r="C137" s="65"/>
      <c r="F137" s="65"/>
      <c r="G137" s="65"/>
      <c r="J137" s="65"/>
      <c r="K137" s="65"/>
      <c r="N137" s="65"/>
      <c r="O137" s="65"/>
      <c r="R137" s="65"/>
      <c r="S137" s="65"/>
    </row>
    <row r="138" spans="2:19" ht="15" x14ac:dyDescent="0.25">
      <c r="B138" s="65"/>
      <c r="C138" s="65"/>
      <c r="F138" s="65"/>
      <c r="G138" s="65"/>
      <c r="J138" s="65"/>
      <c r="K138" s="65"/>
      <c r="N138" s="65"/>
      <c r="O138" s="65"/>
      <c r="R138" s="65"/>
      <c r="S138" s="65"/>
    </row>
    <row r="139" spans="2:19" ht="15" x14ac:dyDescent="0.25">
      <c r="B139" s="65"/>
      <c r="C139" s="65"/>
      <c r="F139" s="65"/>
      <c r="G139" s="65"/>
      <c r="J139" s="65"/>
      <c r="K139" s="65"/>
      <c r="N139" s="65"/>
      <c r="O139" s="65"/>
      <c r="R139" s="65"/>
      <c r="S139" s="65"/>
    </row>
    <row r="140" spans="2:19" ht="15" x14ac:dyDescent="0.25">
      <c r="B140" s="65"/>
      <c r="C140" s="65"/>
      <c r="F140" s="65"/>
      <c r="G140" s="65"/>
      <c r="J140" s="65"/>
      <c r="K140" s="65"/>
      <c r="N140" s="65"/>
      <c r="O140" s="65"/>
      <c r="R140" s="65"/>
      <c r="S140" s="65"/>
    </row>
    <row r="141" spans="2:19" ht="15" x14ac:dyDescent="0.25">
      <c r="B141" s="65"/>
      <c r="C141" s="65"/>
      <c r="F141" s="65"/>
      <c r="G141" s="65"/>
      <c r="J141" s="65"/>
      <c r="K141" s="65"/>
      <c r="N141" s="65"/>
      <c r="O141" s="65"/>
      <c r="R141" s="65"/>
      <c r="S141" s="65"/>
    </row>
    <row r="142" spans="2:19" ht="15" x14ac:dyDescent="0.25">
      <c r="B142" s="65"/>
      <c r="C142" s="65"/>
      <c r="F142" s="65"/>
      <c r="G142" s="65"/>
      <c r="J142" s="65"/>
      <c r="K142" s="65"/>
      <c r="N142" s="65"/>
      <c r="O142" s="65"/>
      <c r="R142" s="65"/>
      <c r="S142" s="65"/>
    </row>
    <row r="143" spans="2:19" ht="15" x14ac:dyDescent="0.25">
      <c r="B143" s="65"/>
      <c r="C143" s="65"/>
      <c r="F143" s="65"/>
      <c r="G143" s="65"/>
      <c r="J143" s="65"/>
      <c r="K143" s="65"/>
      <c r="N143" s="65"/>
      <c r="O143" s="65"/>
      <c r="R143" s="65"/>
      <c r="S143" s="65"/>
    </row>
    <row r="144" spans="2:19" ht="15" x14ac:dyDescent="0.25">
      <c r="B144" s="65"/>
      <c r="C144" s="65"/>
      <c r="F144" s="65"/>
      <c r="G144" s="65"/>
      <c r="J144" s="65"/>
      <c r="K144" s="65"/>
      <c r="N144" s="65"/>
      <c r="O144" s="65"/>
      <c r="R144" s="65"/>
      <c r="S144" s="65"/>
    </row>
    <row r="145" spans="2:19" ht="15" x14ac:dyDescent="0.25">
      <c r="B145" s="65"/>
      <c r="C145" s="65"/>
      <c r="F145" s="65"/>
      <c r="G145" s="65"/>
      <c r="J145" s="65"/>
      <c r="K145" s="65"/>
      <c r="N145" s="65"/>
      <c r="O145" s="65"/>
      <c r="R145" s="65"/>
      <c r="S145" s="65"/>
    </row>
    <row r="146" spans="2:19" ht="15" x14ac:dyDescent="0.25">
      <c r="B146" s="65"/>
      <c r="C146" s="65"/>
      <c r="F146" s="65"/>
      <c r="G146" s="65"/>
      <c r="J146" s="65"/>
      <c r="K146" s="65"/>
      <c r="N146" s="65"/>
      <c r="O146" s="65"/>
      <c r="R146" s="65"/>
      <c r="S146" s="65"/>
    </row>
    <row r="147" spans="2:19" ht="15" x14ac:dyDescent="0.25">
      <c r="B147" s="65"/>
      <c r="C147" s="65"/>
      <c r="F147" s="65"/>
      <c r="G147" s="65"/>
      <c r="J147" s="65"/>
      <c r="K147" s="65"/>
      <c r="N147" s="65"/>
      <c r="O147" s="65"/>
      <c r="R147" s="65"/>
      <c r="S147" s="65"/>
    </row>
    <row r="148" spans="2:19" ht="15" x14ac:dyDescent="0.25">
      <c r="B148" s="65"/>
      <c r="C148" s="65"/>
      <c r="F148" s="65"/>
      <c r="G148" s="65"/>
      <c r="J148" s="65"/>
      <c r="K148" s="65"/>
      <c r="N148" s="65"/>
      <c r="O148" s="65"/>
      <c r="R148" s="65"/>
      <c r="S148" s="65"/>
    </row>
    <row r="149" spans="2:19" ht="15" x14ac:dyDescent="0.25">
      <c r="B149" s="65"/>
      <c r="C149" s="65"/>
      <c r="F149" s="65"/>
      <c r="G149" s="65"/>
      <c r="J149" s="65"/>
      <c r="K149" s="65"/>
      <c r="N149" s="65"/>
      <c r="O149" s="65"/>
      <c r="R149" s="65"/>
      <c r="S149" s="65"/>
    </row>
    <row r="150" spans="2:19" ht="15" x14ac:dyDescent="0.25">
      <c r="B150" s="65"/>
      <c r="C150" s="65"/>
      <c r="F150" s="65"/>
      <c r="G150" s="65"/>
      <c r="J150" s="65"/>
      <c r="K150" s="65"/>
      <c r="N150" s="65"/>
      <c r="O150" s="65"/>
      <c r="R150" s="65"/>
      <c r="S150" s="65"/>
    </row>
    <row r="151" spans="2:19" ht="15" x14ac:dyDescent="0.25">
      <c r="B151" s="65"/>
      <c r="C151" s="65"/>
      <c r="F151" s="65"/>
      <c r="G151" s="65"/>
      <c r="J151" s="65"/>
      <c r="K151" s="65"/>
      <c r="N151" s="65"/>
      <c r="O151" s="65"/>
      <c r="R151" s="65"/>
      <c r="S151" s="65"/>
    </row>
    <row r="152" spans="2:19" ht="15" x14ac:dyDescent="0.25">
      <c r="B152" s="65"/>
      <c r="C152" s="65"/>
      <c r="F152" s="65"/>
      <c r="G152" s="65"/>
      <c r="J152" s="65"/>
      <c r="K152" s="65"/>
      <c r="N152" s="65"/>
      <c r="O152" s="65"/>
      <c r="R152" s="65"/>
      <c r="S152" s="65"/>
    </row>
    <row r="153" spans="2:19" ht="15" x14ac:dyDescent="0.25">
      <c r="B153" s="65"/>
      <c r="C153" s="65"/>
      <c r="F153" s="65"/>
      <c r="G153" s="65"/>
      <c r="J153" s="65"/>
      <c r="K153" s="65"/>
      <c r="N153" s="65"/>
      <c r="O153" s="65"/>
      <c r="R153" s="65"/>
      <c r="S153" s="65"/>
    </row>
    <row r="154" spans="2:19" ht="15" x14ac:dyDescent="0.25">
      <c r="B154" s="65"/>
      <c r="C154" s="65"/>
      <c r="F154" s="65"/>
      <c r="G154" s="65"/>
      <c r="J154" s="65"/>
      <c r="K154" s="65"/>
      <c r="N154" s="65"/>
      <c r="O154" s="65"/>
      <c r="R154" s="65"/>
      <c r="S154" s="65"/>
    </row>
    <row r="155" spans="2:19" ht="15" x14ac:dyDescent="0.25">
      <c r="B155" s="65"/>
      <c r="C155" s="65"/>
      <c r="F155" s="65"/>
      <c r="G155" s="65"/>
      <c r="J155" s="65"/>
      <c r="K155" s="65"/>
      <c r="N155" s="65"/>
      <c r="O155" s="65"/>
      <c r="R155" s="65"/>
      <c r="S155" s="65"/>
    </row>
    <row r="156" spans="2:19" ht="15" x14ac:dyDescent="0.25">
      <c r="B156" s="65"/>
      <c r="C156" s="65"/>
      <c r="F156" s="65"/>
      <c r="G156" s="65"/>
      <c r="J156" s="65"/>
      <c r="K156" s="65"/>
      <c r="N156" s="65"/>
      <c r="O156" s="65"/>
      <c r="R156" s="65"/>
      <c r="S156" s="65"/>
    </row>
    <row r="157" spans="2:19" ht="15" x14ac:dyDescent="0.25">
      <c r="B157" s="65"/>
      <c r="C157" s="65"/>
      <c r="F157" s="65"/>
      <c r="G157" s="65"/>
      <c r="J157" s="65"/>
      <c r="K157" s="65"/>
      <c r="N157" s="65"/>
      <c r="O157" s="65"/>
      <c r="R157" s="65"/>
      <c r="S157" s="65"/>
    </row>
    <row r="158" spans="2:19" ht="15" x14ac:dyDescent="0.25">
      <c r="B158" s="65"/>
      <c r="C158" s="65"/>
      <c r="F158" s="65"/>
      <c r="G158" s="65"/>
      <c r="J158" s="65"/>
      <c r="K158" s="65"/>
      <c r="N158" s="65"/>
      <c r="O158" s="65"/>
      <c r="R158" s="65"/>
      <c r="S158" s="65"/>
    </row>
    <row r="159" spans="2:19" ht="15" x14ac:dyDescent="0.25">
      <c r="B159" s="65"/>
      <c r="C159" s="65"/>
      <c r="F159" s="65"/>
      <c r="G159" s="65"/>
      <c r="J159" s="65"/>
      <c r="K159" s="65"/>
      <c r="N159" s="65"/>
      <c r="O159" s="65"/>
      <c r="R159" s="65"/>
      <c r="S159" s="65"/>
    </row>
    <row r="160" spans="2:19" ht="15" x14ac:dyDescent="0.25">
      <c r="B160" s="65"/>
      <c r="C160" s="65"/>
      <c r="F160" s="65"/>
      <c r="G160" s="65"/>
      <c r="J160" s="65"/>
      <c r="K160" s="65"/>
      <c r="N160" s="65"/>
      <c r="O160" s="65"/>
      <c r="R160" s="65"/>
      <c r="S160" s="65"/>
    </row>
    <row r="161" spans="2:19" ht="15" x14ac:dyDescent="0.25">
      <c r="B161" s="65"/>
      <c r="C161" s="65"/>
      <c r="F161" s="65"/>
      <c r="G161" s="65"/>
      <c r="J161" s="65"/>
      <c r="K161" s="65"/>
      <c r="N161" s="65"/>
      <c r="O161" s="65"/>
      <c r="R161" s="65"/>
      <c r="S161" s="65"/>
    </row>
    <row r="162" spans="2:19" ht="15" x14ac:dyDescent="0.25">
      <c r="B162" s="65"/>
      <c r="C162" s="65"/>
      <c r="F162" s="65"/>
      <c r="G162" s="65"/>
      <c r="J162" s="65"/>
      <c r="K162" s="65"/>
      <c r="N162" s="65"/>
      <c r="O162" s="65"/>
      <c r="R162" s="65"/>
      <c r="S162" s="65"/>
    </row>
    <row r="163" spans="2:19" ht="15" x14ac:dyDescent="0.25">
      <c r="B163" s="65"/>
      <c r="C163" s="65"/>
      <c r="F163" s="65"/>
      <c r="G163" s="65"/>
      <c r="J163" s="65"/>
      <c r="K163" s="65"/>
      <c r="N163" s="65"/>
      <c r="O163" s="65"/>
      <c r="R163" s="65"/>
      <c r="S163" s="65"/>
    </row>
    <row r="164" spans="2:19" ht="15" x14ac:dyDescent="0.25">
      <c r="B164" s="65"/>
      <c r="C164" s="65"/>
      <c r="F164" s="65"/>
      <c r="G164" s="65"/>
      <c r="J164" s="65"/>
      <c r="K164" s="65"/>
      <c r="N164" s="65"/>
      <c r="O164" s="65"/>
      <c r="R164" s="65"/>
      <c r="S164" s="65"/>
    </row>
    <row r="165" spans="2:19" ht="15" x14ac:dyDescent="0.25">
      <c r="B165" s="65"/>
      <c r="C165" s="65"/>
      <c r="F165" s="65"/>
      <c r="G165" s="65"/>
      <c r="J165" s="65"/>
      <c r="K165" s="65"/>
      <c r="N165" s="65"/>
      <c r="O165" s="65"/>
      <c r="R165" s="65"/>
      <c r="S165" s="65"/>
    </row>
    <row r="166" spans="2:19" ht="15" x14ac:dyDescent="0.25">
      <c r="B166" s="65"/>
      <c r="C166" s="65"/>
      <c r="F166" s="65"/>
      <c r="G166" s="65"/>
      <c r="J166" s="65"/>
      <c r="K166" s="65"/>
      <c r="N166" s="65"/>
      <c r="O166" s="65"/>
      <c r="R166" s="65"/>
      <c r="S166" s="65"/>
    </row>
    <row r="167" spans="2:19" ht="15" x14ac:dyDescent="0.25">
      <c r="B167" s="65"/>
      <c r="C167" s="65"/>
      <c r="F167" s="65"/>
      <c r="G167" s="65"/>
      <c r="J167" s="65"/>
      <c r="K167" s="65"/>
      <c r="N167" s="65"/>
      <c r="O167" s="65"/>
      <c r="R167" s="65"/>
      <c r="S167" s="65"/>
    </row>
    <row r="168" spans="2:19" ht="15" x14ac:dyDescent="0.25">
      <c r="B168" s="65"/>
      <c r="C168" s="65"/>
      <c r="F168" s="65"/>
      <c r="G168" s="65"/>
      <c r="J168" s="65"/>
      <c r="K168" s="65"/>
      <c r="N168" s="65"/>
      <c r="O168" s="65"/>
      <c r="R168" s="65"/>
      <c r="S168" s="65"/>
    </row>
    <row r="169" spans="2:19" ht="15" x14ac:dyDescent="0.25">
      <c r="B169" s="65"/>
      <c r="C169" s="65"/>
      <c r="F169" s="65"/>
      <c r="G169" s="65"/>
      <c r="J169" s="65"/>
      <c r="K169" s="65"/>
      <c r="N169" s="65"/>
      <c r="O169" s="65"/>
      <c r="R169" s="65"/>
      <c r="S169" s="65"/>
    </row>
    <row r="170" spans="2:19" ht="15" x14ac:dyDescent="0.25">
      <c r="B170" s="65"/>
      <c r="C170" s="65"/>
      <c r="F170" s="65"/>
      <c r="G170" s="65"/>
      <c r="J170" s="65"/>
      <c r="K170" s="65"/>
      <c r="N170" s="65"/>
      <c r="O170" s="65"/>
      <c r="R170" s="65"/>
      <c r="S170" s="65"/>
    </row>
    <row r="171" spans="2:19" ht="15" x14ac:dyDescent="0.25">
      <c r="B171" s="65"/>
      <c r="C171" s="65"/>
      <c r="F171" s="65"/>
      <c r="G171" s="65"/>
      <c r="J171" s="65"/>
      <c r="K171" s="65"/>
      <c r="N171" s="65"/>
      <c r="O171" s="65"/>
      <c r="R171" s="65"/>
      <c r="S171" s="65"/>
    </row>
    <row r="172" spans="2:19" ht="15" x14ac:dyDescent="0.25">
      <c r="B172" s="65"/>
      <c r="C172" s="65"/>
      <c r="F172" s="65"/>
      <c r="G172" s="65"/>
      <c r="J172" s="65"/>
      <c r="K172" s="65"/>
      <c r="N172" s="65"/>
      <c r="O172" s="65"/>
      <c r="R172" s="65"/>
      <c r="S172" s="65"/>
    </row>
    <row r="173" spans="2:19" ht="15" x14ac:dyDescent="0.25">
      <c r="B173" s="65"/>
      <c r="C173" s="65"/>
      <c r="F173" s="65"/>
      <c r="G173" s="65"/>
      <c r="J173" s="65"/>
      <c r="K173" s="65"/>
      <c r="N173" s="65"/>
      <c r="O173" s="65"/>
      <c r="R173" s="65"/>
      <c r="S173" s="65"/>
    </row>
    <row r="174" spans="2:19" ht="15" x14ac:dyDescent="0.25">
      <c r="B174" s="65"/>
      <c r="C174" s="65"/>
      <c r="F174" s="65"/>
      <c r="G174" s="65"/>
      <c r="J174" s="65"/>
      <c r="K174" s="65"/>
      <c r="N174" s="65"/>
      <c r="O174" s="65"/>
      <c r="R174" s="65"/>
      <c r="S174" s="65"/>
    </row>
    <row r="175" spans="2:19" ht="15" x14ac:dyDescent="0.25">
      <c r="B175" s="65"/>
      <c r="C175" s="65"/>
      <c r="F175" s="65"/>
      <c r="G175" s="65"/>
      <c r="J175" s="65"/>
      <c r="K175" s="65"/>
      <c r="N175" s="65"/>
      <c r="O175" s="65"/>
      <c r="R175" s="65"/>
      <c r="S175" s="65"/>
    </row>
    <row r="176" spans="2:19" ht="15" x14ac:dyDescent="0.25">
      <c r="B176" s="65"/>
      <c r="C176" s="65"/>
      <c r="F176" s="65"/>
      <c r="G176" s="65"/>
      <c r="J176" s="65"/>
      <c r="K176" s="65"/>
      <c r="N176" s="65"/>
      <c r="O176" s="65"/>
      <c r="R176" s="65"/>
      <c r="S176" s="65"/>
    </row>
    <row r="177" spans="2:19" ht="15" x14ac:dyDescent="0.25">
      <c r="B177" s="65"/>
      <c r="C177" s="65"/>
      <c r="F177" s="65"/>
      <c r="G177" s="65"/>
      <c r="J177" s="65"/>
      <c r="K177" s="65"/>
      <c r="N177" s="65"/>
      <c r="O177" s="65"/>
      <c r="R177" s="65"/>
      <c r="S177" s="65"/>
    </row>
    <row r="178" spans="2:19" ht="15" x14ac:dyDescent="0.25">
      <c r="B178" s="65"/>
      <c r="C178" s="65"/>
      <c r="F178" s="65"/>
      <c r="G178" s="65"/>
      <c r="J178" s="65"/>
      <c r="K178" s="65"/>
      <c r="N178" s="65"/>
      <c r="O178" s="65"/>
      <c r="R178" s="65"/>
      <c r="S178" s="65"/>
    </row>
    <row r="179" spans="2:19" ht="15" x14ac:dyDescent="0.25">
      <c r="B179" s="65"/>
      <c r="C179" s="65"/>
      <c r="F179" s="65"/>
      <c r="G179" s="65"/>
      <c r="J179" s="65"/>
      <c r="K179" s="65"/>
      <c r="N179" s="65"/>
      <c r="O179" s="65"/>
      <c r="R179" s="65"/>
      <c r="S179" s="65"/>
    </row>
    <row r="180" spans="2:19" ht="15" x14ac:dyDescent="0.25">
      <c r="B180" s="65"/>
      <c r="C180" s="65"/>
      <c r="F180" s="65"/>
      <c r="G180" s="65"/>
      <c r="J180" s="65"/>
      <c r="K180" s="65"/>
      <c r="N180" s="65"/>
      <c r="O180" s="65"/>
      <c r="R180" s="65"/>
      <c r="S180" s="65"/>
    </row>
    <row r="181" spans="2:19" ht="15" x14ac:dyDescent="0.25">
      <c r="B181" s="65"/>
      <c r="C181" s="65"/>
      <c r="F181" s="65"/>
      <c r="G181" s="65"/>
      <c r="J181" s="65"/>
      <c r="K181" s="65"/>
      <c r="N181" s="65"/>
      <c r="O181" s="65"/>
      <c r="R181" s="65"/>
      <c r="S181" s="65"/>
    </row>
    <row r="182" spans="2:19" ht="15" x14ac:dyDescent="0.25">
      <c r="B182" s="65"/>
      <c r="C182" s="65"/>
      <c r="F182" s="65"/>
      <c r="G182" s="65"/>
      <c r="J182" s="65"/>
      <c r="K182" s="65"/>
      <c r="N182" s="65"/>
      <c r="O182" s="65"/>
      <c r="R182" s="65"/>
      <c r="S182" s="65"/>
    </row>
    <row r="183" spans="2:19" ht="15" x14ac:dyDescent="0.25">
      <c r="B183" s="65"/>
      <c r="C183" s="65"/>
      <c r="F183" s="65"/>
      <c r="G183" s="65"/>
      <c r="J183" s="65"/>
      <c r="K183" s="65"/>
      <c r="N183" s="65"/>
      <c r="O183" s="65"/>
      <c r="R183" s="65"/>
      <c r="S183" s="65"/>
    </row>
    <row r="184" spans="2:19" ht="15" x14ac:dyDescent="0.25">
      <c r="B184" s="65"/>
      <c r="C184" s="65"/>
      <c r="F184" s="65"/>
      <c r="G184" s="65"/>
      <c r="J184" s="65"/>
      <c r="K184" s="65"/>
      <c r="N184" s="65"/>
      <c r="O184" s="65"/>
      <c r="R184" s="65"/>
      <c r="S184" s="65"/>
    </row>
    <row r="185" spans="2:19" ht="15" x14ac:dyDescent="0.25">
      <c r="B185" s="65"/>
      <c r="C185" s="65"/>
      <c r="F185" s="65"/>
      <c r="G185" s="65"/>
      <c r="J185" s="65"/>
      <c r="K185" s="65"/>
      <c r="N185" s="65"/>
      <c r="O185" s="65"/>
      <c r="R185" s="65"/>
      <c r="S185" s="65"/>
    </row>
    <row r="186" spans="2:19" ht="15" x14ac:dyDescent="0.25">
      <c r="B186" s="65"/>
      <c r="C186" s="65"/>
      <c r="F186" s="65"/>
      <c r="G186" s="65"/>
      <c r="J186" s="65"/>
      <c r="K186" s="65"/>
      <c r="N186" s="65"/>
      <c r="O186" s="65"/>
      <c r="R186" s="65"/>
      <c r="S186" s="65"/>
    </row>
    <row r="187" spans="2:19" ht="15" x14ac:dyDescent="0.25">
      <c r="B187" s="65"/>
      <c r="C187" s="65"/>
      <c r="F187" s="65"/>
      <c r="G187" s="65"/>
      <c r="J187" s="65"/>
      <c r="K187" s="65"/>
      <c r="N187" s="65"/>
      <c r="O187" s="65"/>
      <c r="R187" s="65"/>
      <c r="S187" s="65"/>
    </row>
    <row r="188" spans="2:19" ht="15" x14ac:dyDescent="0.25">
      <c r="B188" s="65"/>
      <c r="C188" s="65"/>
      <c r="F188" s="65"/>
      <c r="G188" s="65"/>
      <c r="J188" s="65"/>
      <c r="K188" s="65"/>
      <c r="N188" s="65"/>
      <c r="O188" s="65"/>
      <c r="R188" s="65"/>
      <c r="S188" s="65"/>
    </row>
    <row r="189" spans="2:19" ht="15" x14ac:dyDescent="0.25">
      <c r="B189" s="65"/>
      <c r="C189" s="65"/>
      <c r="F189" s="65"/>
      <c r="G189" s="65"/>
      <c r="J189" s="65"/>
      <c r="K189" s="65"/>
      <c r="N189" s="65"/>
      <c r="O189" s="65"/>
      <c r="R189" s="65"/>
      <c r="S189" s="65"/>
    </row>
    <row r="190" spans="2:19" ht="15" x14ac:dyDescent="0.25">
      <c r="B190" s="65"/>
      <c r="C190" s="65"/>
      <c r="F190" s="65"/>
      <c r="G190" s="65"/>
      <c r="J190" s="65"/>
      <c r="K190" s="65"/>
      <c r="N190" s="65"/>
      <c r="O190" s="65"/>
      <c r="R190" s="65"/>
      <c r="S190" s="65"/>
    </row>
    <row r="191" spans="2:19" ht="15" x14ac:dyDescent="0.25">
      <c r="B191" s="65"/>
      <c r="C191" s="65"/>
      <c r="F191" s="65"/>
      <c r="G191" s="65"/>
      <c r="J191" s="65"/>
      <c r="K191" s="65"/>
      <c r="N191" s="65"/>
      <c r="O191" s="65"/>
      <c r="R191" s="65"/>
      <c r="S191" s="65"/>
    </row>
    <row r="192" spans="2:19" ht="15" x14ac:dyDescent="0.25">
      <c r="B192" s="65"/>
      <c r="C192" s="65"/>
      <c r="F192" s="65"/>
      <c r="G192" s="65"/>
      <c r="J192" s="65"/>
      <c r="K192" s="65"/>
      <c r="N192" s="65"/>
      <c r="O192" s="65"/>
      <c r="R192" s="65"/>
      <c r="S192" s="65"/>
    </row>
    <row r="193" spans="2:19" ht="15" x14ac:dyDescent="0.25">
      <c r="B193" s="65"/>
      <c r="C193" s="65"/>
      <c r="F193" s="65"/>
      <c r="G193" s="65"/>
      <c r="J193" s="65"/>
      <c r="K193" s="65"/>
      <c r="N193" s="65"/>
      <c r="O193" s="65"/>
      <c r="R193" s="65"/>
      <c r="S193" s="65"/>
    </row>
    <row r="194" spans="2:19" ht="15" x14ac:dyDescent="0.25">
      <c r="B194" s="65"/>
      <c r="C194" s="65"/>
      <c r="F194" s="65"/>
      <c r="G194" s="65"/>
      <c r="J194" s="65"/>
      <c r="K194" s="65"/>
      <c r="N194" s="65"/>
      <c r="O194" s="65"/>
      <c r="R194" s="65"/>
      <c r="S194" s="65"/>
    </row>
    <row r="195" spans="2:19" ht="15" x14ac:dyDescent="0.25">
      <c r="B195" s="65"/>
      <c r="C195" s="65"/>
      <c r="F195" s="65"/>
      <c r="G195" s="65"/>
      <c r="J195" s="65"/>
      <c r="K195" s="65"/>
      <c r="N195" s="65"/>
      <c r="O195" s="65"/>
      <c r="R195" s="65"/>
      <c r="S195" s="65"/>
    </row>
    <row r="196" spans="2:19" ht="15" x14ac:dyDescent="0.25">
      <c r="B196" s="65"/>
      <c r="C196" s="65"/>
      <c r="F196" s="65"/>
      <c r="G196" s="65"/>
      <c r="J196" s="65"/>
      <c r="K196" s="65"/>
      <c r="N196" s="65"/>
      <c r="O196" s="65"/>
      <c r="R196" s="65"/>
      <c r="S196" s="65"/>
    </row>
    <row r="197" spans="2:19" ht="15" x14ac:dyDescent="0.25">
      <c r="B197" s="65"/>
      <c r="C197" s="65"/>
      <c r="F197" s="65"/>
      <c r="G197" s="65"/>
      <c r="J197" s="65"/>
      <c r="K197" s="65"/>
      <c r="N197" s="65"/>
      <c r="O197" s="65"/>
      <c r="R197" s="65"/>
      <c r="S197" s="65"/>
    </row>
    <row r="198" spans="2:19" ht="15" x14ac:dyDescent="0.25">
      <c r="B198" s="65"/>
      <c r="C198" s="65"/>
      <c r="F198" s="65"/>
      <c r="G198" s="65"/>
      <c r="J198" s="65"/>
      <c r="K198" s="65"/>
      <c r="N198" s="65"/>
      <c r="O198" s="65"/>
      <c r="R198" s="65"/>
      <c r="S198" s="65"/>
    </row>
    <row r="199" spans="2:19" ht="15" x14ac:dyDescent="0.25">
      <c r="B199" s="65"/>
      <c r="C199" s="65"/>
      <c r="F199" s="65"/>
      <c r="G199" s="65"/>
      <c r="J199" s="65"/>
      <c r="K199" s="65"/>
      <c r="N199" s="65"/>
      <c r="O199" s="65"/>
      <c r="R199" s="65"/>
      <c r="S199" s="65"/>
    </row>
    <row r="200" spans="2:19" ht="15" x14ac:dyDescent="0.25">
      <c r="B200" s="65"/>
      <c r="C200" s="65"/>
      <c r="F200" s="65"/>
      <c r="G200" s="65"/>
      <c r="J200" s="65"/>
      <c r="K200" s="65"/>
      <c r="N200" s="65"/>
      <c r="O200" s="65"/>
      <c r="R200" s="65"/>
      <c r="S200" s="65"/>
    </row>
    <row r="201" spans="2:19" ht="15" x14ac:dyDescent="0.25">
      <c r="B201" s="65"/>
      <c r="C201" s="65"/>
      <c r="F201" s="65"/>
      <c r="G201" s="65"/>
      <c r="J201" s="65"/>
      <c r="K201" s="65"/>
      <c r="N201" s="65"/>
      <c r="O201" s="65"/>
      <c r="R201" s="65"/>
      <c r="S201" s="65"/>
    </row>
    <row r="202" spans="2:19" ht="15" x14ac:dyDescent="0.25">
      <c r="B202" s="65"/>
      <c r="C202" s="65"/>
      <c r="F202" s="65"/>
      <c r="G202" s="65"/>
      <c r="J202" s="65"/>
      <c r="K202" s="65"/>
      <c r="N202" s="65"/>
      <c r="O202" s="65"/>
      <c r="R202" s="65"/>
      <c r="S202" s="65"/>
    </row>
    <row r="203" spans="2:19" ht="15" x14ac:dyDescent="0.25">
      <c r="B203" s="65"/>
      <c r="C203" s="65"/>
      <c r="F203" s="65"/>
      <c r="G203" s="65"/>
      <c r="J203" s="65"/>
      <c r="K203" s="65"/>
      <c r="N203" s="65"/>
      <c r="O203" s="65"/>
      <c r="R203" s="65"/>
      <c r="S203" s="65"/>
    </row>
    <row r="204" spans="2:19" ht="15" x14ac:dyDescent="0.25">
      <c r="B204" s="65"/>
      <c r="C204" s="65"/>
      <c r="F204" s="65"/>
      <c r="G204" s="65"/>
      <c r="J204" s="65"/>
      <c r="K204" s="65"/>
      <c r="N204" s="65"/>
      <c r="O204" s="65"/>
      <c r="R204" s="65"/>
      <c r="S204" s="65"/>
    </row>
    <row r="205" spans="2:19" ht="15" x14ac:dyDescent="0.25">
      <c r="B205" s="65"/>
      <c r="C205" s="65"/>
      <c r="F205" s="65"/>
      <c r="G205" s="65"/>
      <c r="J205" s="65"/>
      <c r="K205" s="65"/>
      <c r="N205" s="65"/>
      <c r="O205" s="65"/>
      <c r="R205" s="65"/>
      <c r="S205" s="65"/>
    </row>
    <row r="206" spans="2:19" ht="15" x14ac:dyDescent="0.25">
      <c r="B206" s="65"/>
      <c r="C206" s="65"/>
      <c r="F206" s="65"/>
      <c r="G206" s="65"/>
      <c r="J206" s="65"/>
      <c r="K206" s="65"/>
      <c r="N206" s="65"/>
      <c r="O206" s="65"/>
      <c r="R206" s="65"/>
      <c r="S206" s="65"/>
    </row>
    <row r="207" spans="2:19" ht="15" x14ac:dyDescent="0.25">
      <c r="B207" s="65"/>
      <c r="C207" s="65"/>
      <c r="F207" s="65"/>
      <c r="G207" s="65"/>
      <c r="J207" s="65"/>
      <c r="K207" s="65"/>
      <c r="N207" s="65"/>
      <c r="O207" s="65"/>
      <c r="R207" s="65"/>
      <c r="S207" s="65"/>
    </row>
    <row r="208" spans="2:19" ht="15" x14ac:dyDescent="0.25">
      <c r="B208" s="65"/>
      <c r="C208" s="65"/>
      <c r="F208" s="65"/>
      <c r="G208" s="65"/>
      <c r="J208" s="65"/>
      <c r="K208" s="65"/>
      <c r="N208" s="65"/>
      <c r="O208" s="65"/>
      <c r="R208" s="65"/>
      <c r="S208" s="65"/>
    </row>
    <row r="209" spans="2:19" ht="15" x14ac:dyDescent="0.25">
      <c r="B209" s="65"/>
      <c r="C209" s="65"/>
      <c r="F209" s="65"/>
      <c r="G209" s="65"/>
      <c r="J209" s="65"/>
      <c r="K209" s="65"/>
      <c r="N209" s="65"/>
      <c r="O209" s="65"/>
      <c r="R209" s="65"/>
      <c r="S209" s="65"/>
    </row>
    <row r="210" spans="2:19" ht="15" x14ac:dyDescent="0.25">
      <c r="B210" s="65"/>
      <c r="C210" s="65"/>
      <c r="F210" s="65"/>
      <c r="G210" s="65"/>
      <c r="J210" s="65"/>
      <c r="K210" s="65"/>
      <c r="N210" s="65"/>
      <c r="O210" s="65"/>
      <c r="R210" s="65"/>
      <c r="S210" s="65"/>
    </row>
    <row r="211" spans="2:19" ht="15" x14ac:dyDescent="0.25">
      <c r="B211" s="65"/>
      <c r="C211" s="65"/>
      <c r="F211" s="65"/>
      <c r="G211" s="65"/>
      <c r="J211" s="65"/>
      <c r="K211" s="65"/>
      <c r="N211" s="65"/>
      <c r="O211" s="65"/>
      <c r="R211" s="65"/>
      <c r="S211" s="65"/>
    </row>
    <row r="212" spans="2:19" ht="15" x14ac:dyDescent="0.25">
      <c r="B212" s="65"/>
      <c r="C212" s="65"/>
      <c r="F212" s="65"/>
      <c r="G212" s="65"/>
      <c r="J212" s="65"/>
      <c r="K212" s="65"/>
      <c r="N212" s="65"/>
      <c r="O212" s="65"/>
      <c r="R212" s="65"/>
      <c r="S212" s="65"/>
    </row>
    <row r="213" spans="2:19" ht="15" x14ac:dyDescent="0.25">
      <c r="B213" s="65"/>
      <c r="C213" s="65"/>
      <c r="F213" s="65"/>
      <c r="G213" s="65"/>
      <c r="J213" s="65"/>
      <c r="K213" s="65"/>
      <c r="N213" s="65"/>
      <c r="O213" s="65"/>
      <c r="R213" s="65"/>
      <c r="S213" s="65"/>
    </row>
    <row r="214" spans="2:19" ht="15" x14ac:dyDescent="0.25">
      <c r="B214" s="65"/>
      <c r="C214" s="65"/>
      <c r="F214" s="65"/>
      <c r="G214" s="65"/>
      <c r="J214" s="65"/>
      <c r="K214" s="65"/>
      <c r="N214" s="65"/>
      <c r="O214" s="65"/>
      <c r="R214" s="65"/>
      <c r="S214" s="65"/>
    </row>
    <row r="215" spans="2:19" ht="15" x14ac:dyDescent="0.25">
      <c r="B215" s="65"/>
      <c r="C215" s="65"/>
      <c r="F215" s="65"/>
      <c r="G215" s="65"/>
      <c r="J215" s="65"/>
      <c r="K215" s="65"/>
      <c r="N215" s="65"/>
      <c r="O215" s="65"/>
      <c r="R215" s="65"/>
      <c r="S215" s="65"/>
    </row>
    <row r="216" spans="2:19" ht="15" x14ac:dyDescent="0.25">
      <c r="B216" s="65"/>
      <c r="C216" s="65"/>
      <c r="F216" s="65"/>
      <c r="G216" s="65"/>
      <c r="J216" s="65"/>
      <c r="K216" s="65"/>
      <c r="N216" s="65"/>
      <c r="O216" s="65"/>
      <c r="R216" s="65"/>
      <c r="S216" s="65"/>
    </row>
    <row r="217" spans="2:19" ht="15" x14ac:dyDescent="0.25">
      <c r="B217" s="65"/>
      <c r="C217" s="65"/>
      <c r="F217" s="65"/>
      <c r="G217" s="65"/>
      <c r="J217" s="65"/>
      <c r="K217" s="65"/>
      <c r="N217" s="65"/>
      <c r="O217" s="65"/>
      <c r="R217" s="65"/>
      <c r="S217" s="65"/>
    </row>
    <row r="218" spans="2:19" ht="15" x14ac:dyDescent="0.25">
      <c r="B218" s="65"/>
      <c r="C218" s="65"/>
      <c r="F218" s="65"/>
      <c r="G218" s="65"/>
      <c r="J218" s="65"/>
      <c r="K218" s="65"/>
      <c r="N218" s="65"/>
      <c r="O218" s="65"/>
      <c r="R218" s="65"/>
      <c r="S218" s="65"/>
    </row>
    <row r="219" spans="2:19" ht="15" x14ac:dyDescent="0.25">
      <c r="B219" s="65"/>
      <c r="C219" s="65"/>
      <c r="F219" s="65"/>
      <c r="G219" s="65"/>
      <c r="J219" s="65"/>
      <c r="K219" s="65"/>
      <c r="N219" s="65"/>
      <c r="O219" s="65"/>
      <c r="R219" s="65"/>
      <c r="S219" s="65"/>
    </row>
    <row r="220" spans="2:19" ht="15" x14ac:dyDescent="0.25">
      <c r="B220" s="65"/>
      <c r="C220" s="65"/>
      <c r="F220" s="65"/>
      <c r="G220" s="65"/>
      <c r="J220" s="65"/>
      <c r="K220" s="65"/>
      <c r="N220" s="65"/>
      <c r="O220" s="65"/>
      <c r="R220" s="65"/>
      <c r="S220" s="65"/>
    </row>
    <row r="221" spans="2:19" ht="15" x14ac:dyDescent="0.25">
      <c r="B221" s="65"/>
      <c r="C221" s="65"/>
      <c r="F221" s="65"/>
      <c r="G221" s="65"/>
      <c r="J221" s="65"/>
      <c r="K221" s="65"/>
      <c r="N221" s="65"/>
      <c r="O221" s="65"/>
      <c r="R221" s="65"/>
      <c r="S221" s="65"/>
    </row>
    <row r="222" spans="2:19" ht="15" x14ac:dyDescent="0.25">
      <c r="B222" s="65"/>
      <c r="C222" s="65"/>
      <c r="F222" s="65"/>
      <c r="G222" s="65"/>
      <c r="J222" s="65"/>
      <c r="K222" s="65"/>
      <c r="N222" s="65"/>
      <c r="O222" s="65"/>
      <c r="R222" s="65"/>
      <c r="S222" s="65"/>
    </row>
    <row r="223" spans="2:19" ht="15" x14ac:dyDescent="0.25">
      <c r="B223" s="65"/>
      <c r="C223" s="65"/>
      <c r="F223" s="65"/>
      <c r="G223" s="65"/>
      <c r="J223" s="65"/>
      <c r="K223" s="65"/>
      <c r="N223" s="65"/>
      <c r="O223" s="65"/>
      <c r="R223" s="65"/>
      <c r="S223" s="65"/>
    </row>
    <row r="224" spans="2:19" ht="15" x14ac:dyDescent="0.25">
      <c r="B224" s="65"/>
      <c r="C224" s="65"/>
      <c r="F224" s="65"/>
      <c r="G224" s="65"/>
      <c r="J224" s="65"/>
      <c r="K224" s="65"/>
      <c r="N224" s="65"/>
      <c r="O224" s="65"/>
      <c r="R224" s="65"/>
      <c r="S224" s="65"/>
    </row>
    <row r="225" spans="2:19" ht="15" x14ac:dyDescent="0.25">
      <c r="B225" s="65"/>
      <c r="C225" s="65"/>
      <c r="F225" s="65"/>
      <c r="G225" s="65"/>
      <c r="J225" s="65"/>
      <c r="K225" s="65"/>
      <c r="N225" s="65"/>
      <c r="O225" s="65"/>
      <c r="R225" s="65"/>
      <c r="S225" s="65"/>
    </row>
    <row r="226" spans="2:19" ht="15" x14ac:dyDescent="0.25">
      <c r="B226" s="65"/>
      <c r="C226" s="65"/>
      <c r="F226" s="65"/>
      <c r="G226" s="65"/>
      <c r="J226" s="65"/>
      <c r="K226" s="65"/>
      <c r="N226" s="65"/>
      <c r="O226" s="65"/>
      <c r="R226" s="65"/>
      <c r="S226" s="65"/>
    </row>
    <row r="227" spans="2:19" ht="15" x14ac:dyDescent="0.25">
      <c r="B227" s="65"/>
      <c r="C227" s="65"/>
      <c r="F227" s="65"/>
      <c r="G227" s="65"/>
      <c r="J227" s="65"/>
      <c r="K227" s="65"/>
      <c r="N227" s="65"/>
      <c r="O227" s="65"/>
      <c r="R227" s="65"/>
      <c r="S227" s="65"/>
    </row>
    <row r="228" spans="2:19" ht="15" x14ac:dyDescent="0.25">
      <c r="B228" s="65"/>
      <c r="C228" s="65"/>
      <c r="F228" s="65"/>
      <c r="G228" s="65"/>
      <c r="J228" s="65"/>
      <c r="K228" s="65"/>
      <c r="N228" s="65"/>
      <c r="O228" s="65"/>
      <c r="R228" s="65"/>
      <c r="S228" s="65"/>
    </row>
    <row r="229" spans="2:19" ht="15" x14ac:dyDescent="0.25">
      <c r="B229" s="65"/>
      <c r="C229" s="65"/>
      <c r="F229" s="65"/>
      <c r="G229" s="65"/>
      <c r="J229" s="65"/>
      <c r="K229" s="65"/>
      <c r="N229" s="65"/>
      <c r="O229" s="65"/>
      <c r="R229" s="65"/>
      <c r="S229" s="65"/>
    </row>
    <row r="230" spans="2:19" ht="15" x14ac:dyDescent="0.25">
      <c r="B230" s="65"/>
      <c r="C230" s="65"/>
      <c r="F230" s="65"/>
      <c r="G230" s="65"/>
      <c r="J230" s="65"/>
      <c r="K230" s="65"/>
      <c r="N230" s="65"/>
      <c r="O230" s="65"/>
      <c r="R230" s="65"/>
      <c r="S230" s="65"/>
    </row>
    <row r="231" spans="2:19" ht="15" x14ac:dyDescent="0.25">
      <c r="B231" s="65"/>
      <c r="C231" s="65"/>
      <c r="F231" s="65"/>
      <c r="G231" s="65"/>
      <c r="J231" s="65"/>
      <c r="K231" s="65"/>
      <c r="N231" s="65"/>
      <c r="O231" s="65"/>
      <c r="R231" s="65"/>
      <c r="S231" s="65"/>
    </row>
    <row r="232" spans="2:19" ht="15" x14ac:dyDescent="0.25">
      <c r="B232" s="65"/>
      <c r="C232" s="65"/>
      <c r="F232" s="65"/>
      <c r="G232" s="65"/>
      <c r="J232" s="65"/>
      <c r="K232" s="65"/>
      <c r="N232" s="65"/>
      <c r="O232" s="65"/>
      <c r="R232" s="65"/>
      <c r="S232" s="65"/>
    </row>
    <row r="233" spans="2:19" ht="15" x14ac:dyDescent="0.25">
      <c r="B233" s="65"/>
      <c r="C233" s="65"/>
      <c r="F233" s="65"/>
      <c r="G233" s="65"/>
      <c r="J233" s="65"/>
      <c r="K233" s="65"/>
      <c r="N233" s="65"/>
      <c r="O233" s="65"/>
      <c r="R233" s="65"/>
      <c r="S233" s="65"/>
    </row>
    <row r="234" spans="2:19" ht="15" x14ac:dyDescent="0.25">
      <c r="B234" s="65"/>
      <c r="C234" s="65"/>
      <c r="F234" s="65"/>
      <c r="G234" s="65"/>
      <c r="J234" s="65"/>
      <c r="K234" s="65"/>
      <c r="N234" s="65"/>
      <c r="O234" s="65"/>
      <c r="R234" s="65"/>
      <c r="S234" s="65"/>
    </row>
    <row r="235" spans="2:19" ht="15" x14ac:dyDescent="0.25">
      <c r="B235" s="65"/>
      <c r="C235" s="65"/>
      <c r="F235" s="65"/>
      <c r="G235" s="65"/>
      <c r="J235" s="65"/>
      <c r="K235" s="65"/>
      <c r="N235" s="65"/>
      <c r="O235" s="65"/>
      <c r="R235" s="65"/>
      <c r="S235" s="65"/>
    </row>
    <row r="236" spans="2:19" ht="15" x14ac:dyDescent="0.25">
      <c r="B236" s="65"/>
      <c r="C236" s="65"/>
      <c r="F236" s="65"/>
      <c r="G236" s="65"/>
      <c r="J236" s="65"/>
      <c r="K236" s="65"/>
      <c r="N236" s="65"/>
      <c r="O236" s="65"/>
      <c r="R236" s="65"/>
      <c r="S236" s="65"/>
    </row>
    <row r="237" spans="2:19" ht="15" x14ac:dyDescent="0.25">
      <c r="B237" s="65"/>
      <c r="C237" s="65"/>
      <c r="F237" s="65"/>
      <c r="G237" s="65"/>
      <c r="J237" s="65"/>
      <c r="K237" s="65"/>
      <c r="N237" s="65"/>
      <c r="O237" s="65"/>
      <c r="R237" s="65"/>
      <c r="S237" s="65"/>
    </row>
    <row r="238" spans="2:19" ht="15" x14ac:dyDescent="0.25">
      <c r="B238" s="65"/>
      <c r="C238" s="65"/>
      <c r="F238" s="65"/>
      <c r="G238" s="65"/>
      <c r="J238" s="65"/>
      <c r="K238" s="65"/>
      <c r="N238" s="65"/>
      <c r="O238" s="65"/>
      <c r="R238" s="65"/>
      <c r="S238" s="65"/>
    </row>
    <row r="239" spans="2:19" ht="15" x14ac:dyDescent="0.25">
      <c r="B239" s="65"/>
      <c r="C239" s="65"/>
      <c r="F239" s="65"/>
      <c r="G239" s="65"/>
      <c r="J239" s="65"/>
      <c r="K239" s="65"/>
      <c r="N239" s="65"/>
      <c r="O239" s="65"/>
      <c r="R239" s="65"/>
      <c r="S239" s="65"/>
    </row>
    <row r="240" spans="2:19" ht="15" x14ac:dyDescent="0.25">
      <c r="B240" s="65"/>
      <c r="C240" s="65"/>
      <c r="F240" s="65"/>
      <c r="G240" s="65"/>
      <c r="J240" s="65"/>
      <c r="K240" s="65"/>
      <c r="N240" s="65"/>
      <c r="O240" s="65"/>
      <c r="R240" s="65"/>
      <c r="S240" s="65"/>
    </row>
    <row r="241" spans="2:19" ht="15" x14ac:dyDescent="0.25">
      <c r="B241" s="65"/>
      <c r="C241" s="65"/>
      <c r="F241" s="65"/>
      <c r="G241" s="65"/>
      <c r="J241" s="65"/>
      <c r="K241" s="65"/>
      <c r="N241" s="65"/>
      <c r="O241" s="65"/>
      <c r="R241" s="65"/>
      <c r="S241" s="65"/>
    </row>
    <row r="242" spans="2:19" ht="15" x14ac:dyDescent="0.25">
      <c r="B242" s="65"/>
      <c r="C242" s="65"/>
      <c r="F242" s="65"/>
      <c r="G242" s="65"/>
      <c r="J242" s="65"/>
      <c r="K242" s="65"/>
      <c r="N242" s="65"/>
      <c r="O242" s="65"/>
      <c r="R242" s="65"/>
      <c r="S242" s="65"/>
    </row>
    <row r="243" spans="2:19" ht="15" x14ac:dyDescent="0.25">
      <c r="B243" s="65"/>
      <c r="C243" s="65"/>
      <c r="F243" s="65"/>
      <c r="G243" s="65"/>
      <c r="J243" s="65"/>
      <c r="K243" s="65"/>
      <c r="N243" s="65"/>
      <c r="O243" s="65"/>
      <c r="R243" s="65"/>
      <c r="S243" s="65"/>
    </row>
    <row r="244" spans="2:19" ht="15" x14ac:dyDescent="0.25">
      <c r="B244" s="65"/>
      <c r="C244" s="65"/>
      <c r="F244" s="65"/>
      <c r="G244" s="65"/>
      <c r="J244" s="65"/>
      <c r="K244" s="65"/>
      <c r="N244" s="65"/>
      <c r="O244" s="65"/>
      <c r="R244" s="65"/>
      <c r="S244" s="65"/>
    </row>
    <row r="245" spans="2:19" ht="15" x14ac:dyDescent="0.25">
      <c r="B245" s="65"/>
      <c r="C245" s="65"/>
      <c r="F245" s="65"/>
      <c r="G245" s="65"/>
      <c r="J245" s="65"/>
      <c r="K245" s="65"/>
      <c r="N245" s="65"/>
      <c r="O245" s="65"/>
      <c r="R245" s="65"/>
      <c r="S245" s="65"/>
    </row>
    <row r="246" spans="2:19" ht="15" x14ac:dyDescent="0.25">
      <c r="B246" s="65"/>
      <c r="C246" s="65"/>
      <c r="F246" s="65"/>
      <c r="G246" s="65"/>
      <c r="J246" s="65"/>
      <c r="K246" s="65"/>
      <c r="N246" s="65"/>
      <c r="O246" s="65"/>
      <c r="R246" s="65"/>
      <c r="S246" s="65"/>
    </row>
    <row r="247" spans="2:19" ht="15" x14ac:dyDescent="0.25">
      <c r="B247" s="65"/>
      <c r="C247" s="65"/>
      <c r="F247" s="65"/>
      <c r="G247" s="65"/>
      <c r="J247" s="65"/>
      <c r="K247" s="65"/>
      <c r="N247" s="65"/>
      <c r="O247" s="65"/>
      <c r="R247" s="65"/>
      <c r="S247" s="65"/>
    </row>
    <row r="248" spans="2:19" ht="15" x14ac:dyDescent="0.25">
      <c r="B248" s="65"/>
      <c r="C248" s="65"/>
      <c r="F248" s="65"/>
      <c r="G248" s="65"/>
      <c r="J248" s="65"/>
      <c r="K248" s="65"/>
      <c r="N248" s="65"/>
      <c r="O248" s="65"/>
      <c r="R248" s="65"/>
      <c r="S248" s="65"/>
    </row>
    <row r="249" spans="2:19" ht="15" x14ac:dyDescent="0.25">
      <c r="B249" s="65"/>
      <c r="C249" s="65"/>
      <c r="F249" s="65"/>
      <c r="G249" s="65"/>
      <c r="J249" s="65"/>
      <c r="K249" s="65"/>
      <c r="N249" s="65"/>
      <c r="O249" s="65"/>
      <c r="R249" s="65"/>
      <c r="S249" s="65"/>
    </row>
    <row r="250" spans="2:19" ht="15" x14ac:dyDescent="0.25">
      <c r="B250" s="65"/>
      <c r="C250" s="65"/>
      <c r="F250" s="65"/>
      <c r="G250" s="65"/>
      <c r="J250" s="65"/>
      <c r="K250" s="65"/>
      <c r="N250" s="65"/>
      <c r="O250" s="65"/>
      <c r="R250" s="65"/>
      <c r="S250" s="65"/>
    </row>
    <row r="251" spans="2:19" ht="15" x14ac:dyDescent="0.25">
      <c r="B251" s="65"/>
      <c r="C251" s="65"/>
      <c r="F251" s="65"/>
      <c r="G251" s="65"/>
      <c r="J251" s="65"/>
      <c r="K251" s="65"/>
      <c r="N251" s="65"/>
      <c r="O251" s="65"/>
      <c r="R251" s="65"/>
      <c r="S251" s="65"/>
    </row>
    <row r="252" spans="2:19" ht="15" x14ac:dyDescent="0.25">
      <c r="B252" s="65"/>
      <c r="C252" s="65"/>
      <c r="F252" s="65"/>
      <c r="G252" s="65"/>
      <c r="J252" s="65"/>
      <c r="K252" s="65"/>
      <c r="N252" s="65"/>
      <c r="O252" s="65"/>
      <c r="R252" s="65"/>
      <c r="S252" s="65"/>
    </row>
    <row r="253" spans="2:19" ht="15" x14ac:dyDescent="0.25">
      <c r="B253" s="65"/>
      <c r="C253" s="65"/>
      <c r="F253" s="65"/>
      <c r="G253" s="65"/>
      <c r="J253" s="65"/>
      <c r="K253" s="65"/>
      <c r="N253" s="65"/>
      <c r="O253" s="65"/>
      <c r="R253" s="65"/>
      <c r="S253" s="65"/>
    </row>
    <row r="254" spans="2:19" ht="15" x14ac:dyDescent="0.25">
      <c r="B254" s="65"/>
      <c r="C254" s="65"/>
      <c r="F254" s="65"/>
      <c r="G254" s="65"/>
      <c r="J254" s="65"/>
      <c r="K254" s="65"/>
      <c r="N254" s="65"/>
      <c r="O254" s="65"/>
      <c r="R254" s="65"/>
      <c r="S254" s="65"/>
    </row>
    <row r="255" spans="2:19" ht="15" x14ac:dyDescent="0.25">
      <c r="B255" s="65"/>
      <c r="C255" s="65"/>
      <c r="F255" s="65"/>
      <c r="G255" s="65"/>
      <c r="J255" s="65"/>
      <c r="K255" s="65"/>
      <c r="N255" s="65"/>
      <c r="O255" s="65"/>
      <c r="R255" s="65"/>
      <c r="S255" s="65"/>
    </row>
    <row r="256" spans="2:19" ht="15" x14ac:dyDescent="0.25">
      <c r="B256" s="65"/>
      <c r="C256" s="65"/>
      <c r="F256" s="65"/>
      <c r="G256" s="65"/>
      <c r="J256" s="65"/>
      <c r="K256" s="65"/>
      <c r="N256" s="65"/>
      <c r="O256" s="65"/>
      <c r="R256" s="65"/>
      <c r="S256" s="65"/>
    </row>
    <row r="257" spans="2:19" ht="15" x14ac:dyDescent="0.25">
      <c r="B257" s="65"/>
      <c r="C257" s="65"/>
      <c r="F257" s="65"/>
      <c r="G257" s="65"/>
      <c r="J257" s="65"/>
      <c r="K257" s="65"/>
      <c r="N257" s="65"/>
      <c r="O257" s="65"/>
      <c r="R257" s="65"/>
      <c r="S257" s="65"/>
    </row>
    <row r="258" spans="2:19" ht="15" x14ac:dyDescent="0.25">
      <c r="B258" s="65"/>
      <c r="C258" s="65"/>
      <c r="F258" s="65"/>
      <c r="G258" s="65"/>
      <c r="J258" s="65"/>
      <c r="K258" s="65"/>
      <c r="N258" s="65"/>
      <c r="O258" s="65"/>
      <c r="R258" s="65"/>
      <c r="S258" s="65"/>
    </row>
    <row r="259" spans="2:19" ht="15" x14ac:dyDescent="0.25">
      <c r="B259" s="65"/>
      <c r="C259" s="65"/>
      <c r="F259" s="65"/>
      <c r="G259" s="65"/>
      <c r="J259" s="65"/>
      <c r="K259" s="65"/>
      <c r="N259" s="65"/>
      <c r="O259" s="65"/>
      <c r="R259" s="65"/>
      <c r="S259" s="65"/>
    </row>
    <row r="260" spans="2:19" ht="15" x14ac:dyDescent="0.25">
      <c r="B260" s="65"/>
      <c r="C260" s="65"/>
      <c r="F260" s="65"/>
      <c r="G260" s="65"/>
      <c r="J260" s="65"/>
      <c r="K260" s="65"/>
      <c r="N260" s="65"/>
      <c r="O260" s="65"/>
      <c r="R260" s="65"/>
      <c r="S260" s="65"/>
    </row>
    <row r="261" spans="2:19" ht="15" x14ac:dyDescent="0.25">
      <c r="B261" s="65"/>
      <c r="C261" s="65"/>
      <c r="F261" s="65"/>
      <c r="G261" s="65"/>
      <c r="J261" s="65"/>
      <c r="K261" s="65"/>
      <c r="N261" s="65"/>
      <c r="O261" s="65"/>
      <c r="R261" s="65"/>
      <c r="S261" s="65"/>
    </row>
    <row r="262" spans="2:19" ht="15" x14ac:dyDescent="0.25">
      <c r="B262" s="65"/>
      <c r="C262" s="65"/>
      <c r="F262" s="65"/>
      <c r="G262" s="65"/>
      <c r="J262" s="65"/>
      <c r="K262" s="65"/>
      <c r="N262" s="65"/>
      <c r="O262" s="65"/>
      <c r="R262" s="65"/>
      <c r="S262" s="65"/>
    </row>
    <row r="263" spans="2:19" ht="15" x14ac:dyDescent="0.25">
      <c r="B263" s="65"/>
      <c r="C263" s="65"/>
      <c r="F263" s="65"/>
      <c r="G263" s="65"/>
      <c r="J263" s="65"/>
      <c r="K263" s="65"/>
      <c r="N263" s="65"/>
      <c r="O263" s="65"/>
      <c r="R263" s="65"/>
      <c r="S263" s="65"/>
    </row>
    <row r="264" spans="2:19" ht="15" x14ac:dyDescent="0.25">
      <c r="B264" s="65"/>
      <c r="C264" s="65"/>
      <c r="F264" s="65"/>
      <c r="G264" s="65"/>
      <c r="J264" s="65"/>
      <c r="K264" s="65"/>
      <c r="N264" s="65"/>
      <c r="O264" s="65"/>
      <c r="R264" s="65"/>
      <c r="S264" s="65"/>
    </row>
    <row r="265" spans="2:19" ht="15" x14ac:dyDescent="0.25">
      <c r="B265" s="65"/>
      <c r="C265" s="65"/>
      <c r="F265" s="65"/>
      <c r="G265" s="65"/>
      <c r="J265" s="65"/>
      <c r="K265" s="65"/>
      <c r="N265" s="65"/>
      <c r="O265" s="65"/>
      <c r="R265" s="65"/>
      <c r="S265" s="65"/>
    </row>
    <row r="266" spans="2:19" ht="15" x14ac:dyDescent="0.25">
      <c r="B266" s="65"/>
      <c r="C266" s="65"/>
      <c r="F266" s="65"/>
      <c r="G266" s="65"/>
      <c r="J266" s="65"/>
      <c r="K266" s="65"/>
      <c r="N266" s="65"/>
      <c r="O266" s="65"/>
      <c r="R266" s="65"/>
      <c r="S266" s="65"/>
    </row>
    <row r="267" spans="2:19" ht="15" x14ac:dyDescent="0.25">
      <c r="B267" s="65"/>
      <c r="C267" s="65"/>
      <c r="F267" s="65"/>
      <c r="G267" s="65"/>
      <c r="J267" s="65"/>
      <c r="K267" s="65"/>
      <c r="N267" s="65"/>
      <c r="O267" s="65"/>
      <c r="R267" s="65"/>
      <c r="S267" s="65"/>
    </row>
    <row r="268" spans="2:19" ht="15" x14ac:dyDescent="0.25">
      <c r="B268" s="65"/>
      <c r="C268" s="65"/>
      <c r="F268" s="65"/>
      <c r="G268" s="65"/>
      <c r="J268" s="65"/>
      <c r="K268" s="65"/>
      <c r="N268" s="65"/>
      <c r="O268" s="65"/>
      <c r="R268" s="65"/>
      <c r="S268" s="65"/>
    </row>
    <row r="269" spans="2:19" ht="15" x14ac:dyDescent="0.25">
      <c r="B269" s="65"/>
      <c r="C269" s="65"/>
      <c r="F269" s="65"/>
      <c r="G269" s="65"/>
      <c r="J269" s="65"/>
      <c r="K269" s="65"/>
      <c r="N269" s="65"/>
      <c r="O269" s="65"/>
      <c r="R269" s="65"/>
      <c r="S269" s="65"/>
    </row>
    <row r="270" spans="2:19" ht="15" x14ac:dyDescent="0.25">
      <c r="B270" s="65"/>
      <c r="C270" s="65"/>
      <c r="F270" s="65"/>
      <c r="G270" s="65"/>
      <c r="J270" s="65"/>
      <c r="K270" s="65"/>
      <c r="N270" s="65"/>
      <c r="O270" s="65"/>
      <c r="R270" s="65"/>
      <c r="S270" s="65"/>
    </row>
    <row r="271" spans="2:19" ht="15" x14ac:dyDescent="0.25">
      <c r="B271" s="65"/>
      <c r="C271" s="65"/>
      <c r="F271" s="65"/>
      <c r="G271" s="65"/>
      <c r="J271" s="65"/>
      <c r="K271" s="65"/>
      <c r="N271" s="65"/>
      <c r="O271" s="65"/>
      <c r="R271" s="65"/>
      <c r="S271" s="65"/>
    </row>
    <row r="272" spans="2:19" ht="15" x14ac:dyDescent="0.25">
      <c r="B272" s="65"/>
      <c r="C272" s="65"/>
      <c r="F272" s="65"/>
      <c r="G272" s="65"/>
      <c r="J272" s="65"/>
      <c r="K272" s="65"/>
      <c r="N272" s="65"/>
      <c r="O272" s="65"/>
      <c r="R272" s="65"/>
      <c r="S272" s="65"/>
    </row>
    <row r="273" spans="2:19" ht="15" x14ac:dyDescent="0.25">
      <c r="B273" s="65"/>
      <c r="C273" s="65"/>
      <c r="F273" s="65"/>
      <c r="G273" s="65"/>
      <c r="J273" s="65"/>
      <c r="K273" s="65"/>
      <c r="N273" s="65"/>
      <c r="O273" s="65"/>
      <c r="R273" s="65"/>
      <c r="S273" s="65"/>
    </row>
    <row r="274" spans="2:19" ht="15" x14ac:dyDescent="0.25">
      <c r="B274" s="65"/>
      <c r="C274" s="65"/>
      <c r="F274" s="65"/>
      <c r="G274" s="65"/>
      <c r="J274" s="65"/>
      <c r="K274" s="65"/>
      <c r="N274" s="65"/>
      <c r="O274" s="65"/>
      <c r="R274" s="65"/>
      <c r="S274" s="65"/>
    </row>
    <row r="275" spans="2:19" ht="15" x14ac:dyDescent="0.25">
      <c r="B275" s="65"/>
      <c r="C275" s="65"/>
      <c r="F275" s="65"/>
      <c r="G275" s="65"/>
      <c r="J275" s="65"/>
      <c r="K275" s="65"/>
      <c r="N275" s="65"/>
      <c r="O275" s="65"/>
      <c r="R275" s="65"/>
      <c r="S275" s="65"/>
    </row>
    <row r="276" spans="2:19" ht="15" x14ac:dyDescent="0.25">
      <c r="B276" s="65"/>
      <c r="C276" s="65"/>
      <c r="F276" s="65"/>
      <c r="G276" s="65"/>
      <c r="J276" s="65"/>
      <c r="K276" s="65"/>
      <c r="N276" s="65"/>
      <c r="O276" s="65"/>
      <c r="R276" s="65"/>
      <c r="S276" s="65"/>
    </row>
    <row r="277" spans="2:19" ht="15" x14ac:dyDescent="0.25">
      <c r="B277" s="65"/>
      <c r="C277" s="65"/>
      <c r="F277" s="65"/>
      <c r="G277" s="65"/>
      <c r="J277" s="65"/>
      <c r="K277" s="65"/>
      <c r="N277" s="65"/>
      <c r="O277" s="65"/>
      <c r="R277" s="65"/>
      <c r="S277" s="65"/>
    </row>
    <row r="278" spans="2:19" ht="15" x14ac:dyDescent="0.25">
      <c r="B278" s="65"/>
      <c r="C278" s="65"/>
      <c r="F278" s="65"/>
      <c r="G278" s="65"/>
      <c r="J278" s="65"/>
      <c r="K278" s="65"/>
      <c r="N278" s="65"/>
      <c r="O278" s="65"/>
      <c r="R278" s="65"/>
      <c r="S278" s="65"/>
    </row>
    <row r="279" spans="2:19" ht="15" x14ac:dyDescent="0.25">
      <c r="B279" s="65"/>
      <c r="C279" s="65"/>
      <c r="F279" s="65"/>
      <c r="G279" s="65"/>
      <c r="J279" s="65"/>
      <c r="K279" s="65"/>
      <c r="N279" s="65"/>
      <c r="O279" s="65"/>
      <c r="R279" s="65"/>
      <c r="S279" s="65"/>
    </row>
    <row r="280" spans="2:19" ht="15" x14ac:dyDescent="0.25">
      <c r="B280" s="65"/>
      <c r="C280" s="65"/>
      <c r="F280" s="65"/>
      <c r="G280" s="65"/>
      <c r="J280" s="65"/>
      <c r="K280" s="65"/>
      <c r="N280" s="65"/>
      <c r="O280" s="65"/>
      <c r="R280" s="65"/>
      <c r="S280" s="65"/>
    </row>
    <row r="281" spans="2:19" ht="15" x14ac:dyDescent="0.25">
      <c r="B281" s="65"/>
      <c r="C281" s="65"/>
      <c r="F281" s="65"/>
      <c r="G281" s="65"/>
      <c r="J281" s="65"/>
      <c r="K281" s="65"/>
      <c r="N281" s="65"/>
      <c r="O281" s="65"/>
      <c r="R281" s="65"/>
      <c r="S281" s="65"/>
    </row>
    <row r="282" spans="2:19" ht="15" x14ac:dyDescent="0.25">
      <c r="B282" s="65"/>
      <c r="C282" s="65"/>
      <c r="F282" s="65"/>
      <c r="G282" s="65"/>
      <c r="J282" s="65"/>
      <c r="K282" s="65"/>
      <c r="N282" s="65"/>
      <c r="O282" s="65"/>
      <c r="R282" s="65"/>
      <c r="S282" s="65"/>
    </row>
    <row r="283" spans="2:19" ht="15" x14ac:dyDescent="0.25">
      <c r="B283" s="65"/>
      <c r="C283" s="65"/>
      <c r="F283" s="65"/>
      <c r="G283" s="65"/>
      <c r="J283" s="65"/>
      <c r="K283" s="65"/>
      <c r="N283" s="65"/>
      <c r="O283" s="65"/>
      <c r="R283" s="65"/>
      <c r="S283" s="65"/>
    </row>
    <row r="284" spans="2:19" ht="15" x14ac:dyDescent="0.25">
      <c r="B284" s="65"/>
      <c r="C284" s="65"/>
      <c r="F284" s="65"/>
      <c r="G284" s="65"/>
      <c r="J284" s="65"/>
      <c r="K284" s="65"/>
      <c r="N284" s="65"/>
      <c r="O284" s="65"/>
      <c r="R284" s="65"/>
      <c r="S284" s="65"/>
    </row>
    <row r="285" spans="2:19" ht="15" x14ac:dyDescent="0.25">
      <c r="B285" s="65"/>
      <c r="C285" s="65"/>
      <c r="F285" s="65"/>
      <c r="G285" s="65"/>
      <c r="J285" s="65"/>
      <c r="K285" s="65"/>
      <c r="N285" s="65"/>
      <c r="O285" s="65"/>
      <c r="R285" s="65"/>
      <c r="S285" s="65"/>
    </row>
    <row r="286" spans="2:19" ht="15" x14ac:dyDescent="0.25">
      <c r="B286" s="65"/>
      <c r="C286" s="65"/>
      <c r="F286" s="65"/>
      <c r="G286" s="65"/>
      <c r="J286" s="65"/>
      <c r="K286" s="65"/>
      <c r="N286" s="65"/>
      <c r="O286" s="65"/>
      <c r="R286" s="65"/>
      <c r="S286" s="65"/>
    </row>
    <row r="287" spans="2:19" ht="15" x14ac:dyDescent="0.25">
      <c r="B287" s="65"/>
      <c r="C287" s="65"/>
      <c r="F287" s="65"/>
      <c r="G287" s="65"/>
      <c r="J287" s="65"/>
      <c r="K287" s="65"/>
      <c r="N287" s="65"/>
      <c r="O287" s="65"/>
      <c r="R287" s="65"/>
      <c r="S287" s="65"/>
    </row>
    <row r="288" spans="2:19" ht="15" x14ac:dyDescent="0.25">
      <c r="B288" s="65"/>
      <c r="C288" s="65"/>
      <c r="F288" s="65"/>
      <c r="G288" s="65"/>
      <c r="J288" s="65"/>
      <c r="K288" s="65"/>
      <c r="N288" s="65"/>
      <c r="O288" s="65"/>
      <c r="R288" s="65"/>
      <c r="S288" s="65"/>
    </row>
    <row r="289" spans="2:19" ht="15" x14ac:dyDescent="0.25">
      <c r="B289" s="65"/>
      <c r="C289" s="65"/>
      <c r="F289" s="65"/>
      <c r="G289" s="65"/>
      <c r="J289" s="65"/>
      <c r="K289" s="65"/>
      <c r="N289" s="65"/>
      <c r="O289" s="65"/>
      <c r="R289" s="65"/>
      <c r="S289" s="65"/>
    </row>
    <row r="290" spans="2:19" ht="15" x14ac:dyDescent="0.25">
      <c r="B290" s="65"/>
      <c r="C290" s="65"/>
      <c r="F290" s="65"/>
      <c r="G290" s="65"/>
      <c r="J290" s="65"/>
      <c r="K290" s="65"/>
      <c r="N290" s="65"/>
      <c r="O290" s="65"/>
      <c r="R290" s="65"/>
      <c r="S290" s="65"/>
    </row>
    <row r="291" spans="2:19" ht="15" x14ac:dyDescent="0.25">
      <c r="B291" s="65"/>
      <c r="C291" s="65"/>
      <c r="F291" s="65"/>
      <c r="G291" s="65"/>
      <c r="J291" s="65"/>
      <c r="K291" s="65"/>
      <c r="N291" s="65"/>
      <c r="O291" s="65"/>
      <c r="R291" s="65"/>
      <c r="S291" s="65"/>
    </row>
    <row r="292" spans="2:19" ht="15" x14ac:dyDescent="0.25">
      <c r="B292" s="65"/>
      <c r="C292" s="65"/>
      <c r="F292" s="65"/>
      <c r="G292" s="65"/>
      <c r="J292" s="65"/>
      <c r="K292" s="65"/>
      <c r="N292" s="65"/>
      <c r="O292" s="65"/>
      <c r="R292" s="65"/>
      <c r="S292" s="65"/>
    </row>
    <row r="293" spans="2:19" ht="15" x14ac:dyDescent="0.25">
      <c r="B293" s="65"/>
      <c r="C293" s="65"/>
      <c r="F293" s="65"/>
      <c r="G293" s="65"/>
      <c r="J293" s="65"/>
      <c r="K293" s="65"/>
      <c r="N293" s="65"/>
      <c r="O293" s="65"/>
      <c r="R293" s="65"/>
      <c r="S293" s="65"/>
    </row>
    <row r="294" spans="2:19" ht="15" x14ac:dyDescent="0.25">
      <c r="B294" s="65"/>
      <c r="C294" s="65"/>
      <c r="F294" s="65"/>
      <c r="G294" s="65"/>
      <c r="J294" s="65"/>
      <c r="K294" s="65"/>
      <c r="N294" s="65"/>
      <c r="O294" s="65"/>
      <c r="R294" s="65"/>
      <c r="S294" s="65"/>
    </row>
    <row r="295" spans="2:19" ht="15" x14ac:dyDescent="0.25">
      <c r="B295" s="65"/>
      <c r="C295" s="65"/>
      <c r="F295" s="65"/>
      <c r="G295" s="65"/>
      <c r="J295" s="65"/>
      <c r="K295" s="65"/>
      <c r="N295" s="65"/>
      <c r="O295" s="65"/>
      <c r="R295" s="65"/>
      <c r="S295" s="65"/>
    </row>
    <row r="296" spans="2:19" ht="15" x14ac:dyDescent="0.25">
      <c r="B296" s="65"/>
      <c r="C296" s="65"/>
      <c r="F296" s="65"/>
      <c r="G296" s="65"/>
      <c r="J296" s="65"/>
      <c r="K296" s="65"/>
      <c r="N296" s="65"/>
      <c r="O296" s="65"/>
      <c r="R296" s="65"/>
      <c r="S296" s="65"/>
    </row>
    <row r="297" spans="2:19" ht="15" x14ac:dyDescent="0.25">
      <c r="B297" s="65"/>
      <c r="C297" s="65"/>
      <c r="F297" s="65"/>
      <c r="G297" s="65"/>
      <c r="J297" s="65"/>
      <c r="K297" s="65"/>
      <c r="N297" s="65"/>
      <c r="O297" s="65"/>
      <c r="R297" s="65"/>
      <c r="S297" s="65"/>
    </row>
    <row r="298" spans="2:19" ht="15" x14ac:dyDescent="0.25">
      <c r="B298" s="65"/>
      <c r="C298" s="65"/>
      <c r="F298" s="65"/>
      <c r="G298" s="65"/>
      <c r="J298" s="65"/>
      <c r="K298" s="65"/>
      <c r="N298" s="65"/>
      <c r="O298" s="65"/>
      <c r="R298" s="65"/>
      <c r="S298" s="65"/>
    </row>
    <row r="299" spans="2:19" ht="15" x14ac:dyDescent="0.25">
      <c r="B299" s="65"/>
      <c r="C299" s="65"/>
      <c r="F299" s="65"/>
      <c r="G299" s="65"/>
      <c r="J299" s="65"/>
      <c r="K299" s="65"/>
      <c r="N299" s="65"/>
      <c r="O299" s="65"/>
      <c r="R299" s="65"/>
      <c r="S299" s="65"/>
    </row>
    <row r="300" spans="2:19" ht="15" x14ac:dyDescent="0.25">
      <c r="B300" s="65"/>
      <c r="C300" s="65"/>
      <c r="F300" s="65"/>
      <c r="G300" s="65"/>
      <c r="J300" s="65"/>
      <c r="K300" s="65"/>
      <c r="N300" s="65"/>
      <c r="O300" s="65"/>
      <c r="R300" s="65"/>
      <c r="S300" s="65"/>
    </row>
    <row r="301" spans="2:19" ht="15" x14ac:dyDescent="0.25">
      <c r="B301" s="65"/>
      <c r="C301" s="65"/>
      <c r="F301" s="65"/>
      <c r="G301" s="65"/>
      <c r="J301" s="65"/>
      <c r="K301" s="65"/>
      <c r="N301" s="65"/>
      <c r="O301" s="65"/>
      <c r="R301" s="65"/>
      <c r="S301" s="65"/>
    </row>
    <row r="302" spans="2:19" ht="15" x14ac:dyDescent="0.25">
      <c r="B302" s="65"/>
      <c r="C302" s="65"/>
      <c r="F302" s="65"/>
      <c r="G302" s="65"/>
      <c r="J302" s="65"/>
      <c r="K302" s="65"/>
      <c r="N302" s="65"/>
      <c r="O302" s="65"/>
      <c r="R302" s="65"/>
      <c r="S302" s="65"/>
    </row>
    <row r="303" spans="2:19" ht="15" x14ac:dyDescent="0.25">
      <c r="B303" s="65"/>
      <c r="C303" s="65"/>
      <c r="F303" s="65"/>
      <c r="G303" s="65"/>
      <c r="J303" s="65"/>
      <c r="K303" s="65"/>
      <c r="N303" s="65"/>
      <c r="O303" s="65"/>
      <c r="R303" s="65"/>
      <c r="S303" s="65"/>
    </row>
    <row r="304" spans="2:19" ht="15" x14ac:dyDescent="0.25">
      <c r="B304" s="65"/>
      <c r="C304" s="65"/>
      <c r="F304" s="65"/>
      <c r="G304" s="65"/>
      <c r="J304" s="65"/>
      <c r="K304" s="65"/>
      <c r="N304" s="65"/>
      <c r="O304" s="65"/>
      <c r="R304" s="65"/>
      <c r="S304" s="65"/>
    </row>
    <row r="305" spans="2:19" ht="15" x14ac:dyDescent="0.25">
      <c r="B305" s="65"/>
      <c r="C305" s="65"/>
      <c r="F305" s="65"/>
      <c r="G305" s="65"/>
      <c r="J305" s="65"/>
      <c r="K305" s="65"/>
      <c r="N305" s="65"/>
      <c r="O305" s="65"/>
      <c r="R305" s="65"/>
      <c r="S305" s="65"/>
    </row>
    <row r="306" spans="2:19" ht="15" x14ac:dyDescent="0.25">
      <c r="B306" s="65"/>
      <c r="C306" s="65"/>
      <c r="F306" s="65"/>
      <c r="G306" s="65"/>
      <c r="J306" s="65"/>
      <c r="K306" s="65"/>
      <c r="N306" s="65"/>
      <c r="O306" s="65"/>
      <c r="R306" s="65"/>
      <c r="S306" s="65"/>
    </row>
    <row r="307" spans="2:19" ht="15" x14ac:dyDescent="0.25">
      <c r="B307" s="65"/>
      <c r="C307" s="65"/>
      <c r="F307" s="65"/>
      <c r="G307" s="65"/>
      <c r="J307" s="65"/>
      <c r="K307" s="65"/>
      <c r="N307" s="65"/>
      <c r="O307" s="65"/>
      <c r="R307" s="65"/>
      <c r="S307" s="65"/>
    </row>
    <row r="308" spans="2:19" ht="15" x14ac:dyDescent="0.25">
      <c r="B308" s="65"/>
      <c r="C308" s="65"/>
      <c r="F308" s="65"/>
      <c r="G308" s="65"/>
      <c r="J308" s="65"/>
      <c r="K308" s="65"/>
      <c r="N308" s="65"/>
      <c r="O308" s="65"/>
      <c r="R308" s="65"/>
      <c r="S308" s="65"/>
    </row>
    <row r="309" spans="2:19" ht="15" x14ac:dyDescent="0.25">
      <c r="B309" s="65"/>
      <c r="C309" s="65"/>
      <c r="F309" s="65"/>
      <c r="G309" s="65"/>
      <c r="J309" s="65"/>
      <c r="K309" s="65"/>
      <c r="N309" s="65"/>
      <c r="O309" s="65"/>
      <c r="R309" s="65"/>
      <c r="S309" s="65"/>
    </row>
    <row r="310" spans="2:19" ht="15" x14ac:dyDescent="0.25">
      <c r="B310" s="65"/>
      <c r="C310" s="65"/>
      <c r="F310" s="65"/>
      <c r="G310" s="65"/>
      <c r="J310" s="65"/>
      <c r="K310" s="65"/>
      <c r="N310" s="65"/>
      <c r="O310" s="65"/>
      <c r="R310" s="65"/>
      <c r="S310" s="65"/>
    </row>
    <row r="311" spans="2:19" ht="15" x14ac:dyDescent="0.25">
      <c r="B311" s="65"/>
      <c r="C311" s="65"/>
      <c r="F311" s="65"/>
      <c r="G311" s="65"/>
      <c r="J311" s="65"/>
      <c r="K311" s="65"/>
      <c r="N311" s="65"/>
      <c r="O311" s="65"/>
      <c r="R311" s="65"/>
      <c r="S311" s="65"/>
    </row>
    <row r="312" spans="2:19" ht="15" x14ac:dyDescent="0.25">
      <c r="B312" s="65"/>
      <c r="C312" s="65"/>
      <c r="F312" s="65"/>
      <c r="G312" s="65"/>
      <c r="J312" s="65"/>
      <c r="K312" s="65"/>
      <c r="N312" s="65"/>
      <c r="O312" s="65"/>
      <c r="R312" s="65"/>
      <c r="S312" s="65"/>
    </row>
    <row r="313" spans="2:19" ht="15" x14ac:dyDescent="0.25">
      <c r="B313" s="65"/>
      <c r="C313" s="65"/>
      <c r="F313" s="65"/>
      <c r="G313" s="65"/>
      <c r="J313" s="65"/>
      <c r="K313" s="65"/>
      <c r="N313" s="65"/>
      <c r="O313" s="65"/>
      <c r="R313" s="65"/>
      <c r="S313" s="65"/>
    </row>
    <row r="314" spans="2:19" ht="15" x14ac:dyDescent="0.25">
      <c r="B314" s="65"/>
      <c r="C314" s="65"/>
      <c r="F314" s="65"/>
      <c r="G314" s="65"/>
      <c r="J314" s="65"/>
      <c r="K314" s="65"/>
      <c r="N314" s="65"/>
      <c r="O314" s="65"/>
      <c r="R314" s="65"/>
      <c r="S314" s="65"/>
    </row>
    <row r="315" spans="2:19" ht="15" x14ac:dyDescent="0.25">
      <c r="B315" s="65"/>
      <c r="C315" s="65"/>
      <c r="F315" s="65"/>
      <c r="G315" s="65"/>
      <c r="J315" s="65"/>
      <c r="K315" s="65"/>
      <c r="N315" s="65"/>
      <c r="O315" s="65"/>
      <c r="R315" s="65"/>
      <c r="S315" s="65"/>
    </row>
    <row r="316" spans="2:19" ht="15" x14ac:dyDescent="0.25">
      <c r="B316" s="65"/>
      <c r="C316" s="65"/>
      <c r="F316" s="65"/>
      <c r="G316" s="65"/>
      <c r="J316" s="65"/>
      <c r="K316" s="65"/>
      <c r="N316" s="65"/>
      <c r="O316" s="65"/>
      <c r="R316" s="65"/>
      <c r="S316" s="65"/>
    </row>
    <row r="317" spans="2:19" ht="15" x14ac:dyDescent="0.25">
      <c r="B317" s="65"/>
      <c r="C317" s="65"/>
      <c r="F317" s="65"/>
      <c r="G317" s="65"/>
      <c r="J317" s="65"/>
      <c r="K317" s="65"/>
      <c r="N317" s="65"/>
      <c r="O317" s="65"/>
      <c r="R317" s="65"/>
      <c r="S317" s="65"/>
    </row>
    <row r="318" spans="2:19" ht="15" x14ac:dyDescent="0.25">
      <c r="B318" s="65"/>
      <c r="C318" s="65"/>
      <c r="F318" s="65"/>
      <c r="G318" s="65"/>
      <c r="J318" s="65"/>
      <c r="K318" s="65"/>
      <c r="N318" s="65"/>
      <c r="O318" s="65"/>
      <c r="R318" s="65"/>
      <c r="S318" s="65"/>
    </row>
    <row r="319" spans="2:19" ht="15" x14ac:dyDescent="0.25">
      <c r="B319" s="65"/>
      <c r="C319" s="65"/>
      <c r="F319" s="65"/>
      <c r="G319" s="65"/>
      <c r="J319" s="65"/>
      <c r="K319" s="65"/>
      <c r="N319" s="65"/>
      <c r="O319" s="65"/>
      <c r="R319" s="65"/>
      <c r="S319" s="65"/>
    </row>
    <row r="320" spans="2:19" ht="15" x14ac:dyDescent="0.25">
      <c r="B320" s="65"/>
      <c r="C320" s="65"/>
      <c r="F320" s="65"/>
      <c r="G320" s="65"/>
      <c r="J320" s="65"/>
      <c r="K320" s="65"/>
      <c r="N320" s="65"/>
      <c r="O320" s="65"/>
      <c r="R320" s="65"/>
      <c r="S320" s="65"/>
    </row>
    <row r="321" spans="2:19" ht="15" x14ac:dyDescent="0.25">
      <c r="B321" s="65"/>
      <c r="C321" s="65"/>
      <c r="F321" s="65"/>
      <c r="G321" s="65"/>
      <c r="J321" s="65"/>
      <c r="K321" s="65"/>
      <c r="N321" s="65"/>
      <c r="O321" s="65"/>
      <c r="R321" s="65"/>
      <c r="S321" s="65"/>
    </row>
    <row r="322" spans="2:19" ht="15" x14ac:dyDescent="0.25">
      <c r="B322" s="65"/>
      <c r="C322" s="65"/>
      <c r="F322" s="65"/>
      <c r="G322" s="65"/>
      <c r="J322" s="65"/>
      <c r="K322" s="65"/>
      <c r="N322" s="65"/>
      <c r="O322" s="65"/>
      <c r="R322" s="65"/>
      <c r="S322" s="65"/>
    </row>
    <row r="323" spans="2:19" ht="15" x14ac:dyDescent="0.25">
      <c r="B323" s="65"/>
      <c r="C323" s="65"/>
      <c r="F323" s="65"/>
      <c r="G323" s="65"/>
      <c r="J323" s="65"/>
      <c r="K323" s="65"/>
      <c r="N323" s="65"/>
      <c r="O323" s="65"/>
      <c r="R323" s="65"/>
      <c r="S323" s="65"/>
    </row>
    <row r="324" spans="2:19" ht="15" x14ac:dyDescent="0.25">
      <c r="B324" s="65"/>
      <c r="C324" s="65"/>
      <c r="F324" s="65"/>
      <c r="G324" s="65"/>
      <c r="J324" s="65"/>
      <c r="K324" s="65"/>
      <c r="N324" s="65"/>
      <c r="O324" s="65"/>
      <c r="R324" s="65"/>
      <c r="S324" s="65"/>
    </row>
    <row r="325" spans="2:19" ht="15" x14ac:dyDescent="0.25">
      <c r="B325" s="65"/>
      <c r="C325" s="65"/>
      <c r="F325" s="65"/>
      <c r="G325" s="65"/>
      <c r="J325" s="65"/>
      <c r="K325" s="65"/>
      <c r="N325" s="65"/>
      <c r="O325" s="65"/>
      <c r="R325" s="65"/>
      <c r="S325" s="65"/>
    </row>
    <row r="326" spans="2:19" ht="15" x14ac:dyDescent="0.25">
      <c r="B326" s="65"/>
      <c r="C326" s="65"/>
      <c r="F326" s="65"/>
      <c r="G326" s="65"/>
      <c r="J326" s="65"/>
      <c r="K326" s="65"/>
      <c r="N326" s="65"/>
      <c r="O326" s="65"/>
      <c r="R326" s="65"/>
      <c r="S326" s="65"/>
    </row>
    <row r="327" spans="2:19" ht="15" x14ac:dyDescent="0.25">
      <c r="B327" s="65"/>
      <c r="C327" s="65"/>
      <c r="F327" s="65"/>
      <c r="G327" s="65"/>
      <c r="J327" s="65"/>
      <c r="K327" s="65"/>
      <c r="N327" s="65"/>
      <c r="O327" s="65"/>
      <c r="R327" s="65"/>
      <c r="S327" s="65"/>
    </row>
    <row r="328" spans="2:19" ht="15" x14ac:dyDescent="0.25">
      <c r="B328" s="65"/>
      <c r="C328" s="65"/>
      <c r="F328" s="65"/>
      <c r="G328" s="65"/>
      <c r="J328" s="65"/>
      <c r="K328" s="65"/>
      <c r="N328" s="65"/>
      <c r="O328" s="65"/>
      <c r="R328" s="65"/>
      <c r="S328" s="65"/>
    </row>
    <row r="329" spans="2:19" ht="15" x14ac:dyDescent="0.25">
      <c r="B329" s="65"/>
      <c r="C329" s="65"/>
      <c r="F329" s="65"/>
      <c r="G329" s="65"/>
      <c r="J329" s="65"/>
      <c r="K329" s="65"/>
      <c r="N329" s="65"/>
      <c r="O329" s="65"/>
      <c r="R329" s="65"/>
      <c r="S329" s="65"/>
    </row>
    <row r="330" spans="2:19" ht="15" x14ac:dyDescent="0.25">
      <c r="B330" s="65"/>
      <c r="C330" s="65"/>
      <c r="F330" s="65"/>
      <c r="G330" s="65"/>
      <c r="J330" s="65"/>
      <c r="K330" s="65"/>
      <c r="N330" s="65"/>
      <c r="O330" s="65"/>
      <c r="R330" s="65"/>
      <c r="S330" s="65"/>
    </row>
    <row r="331" spans="2:19" ht="15" x14ac:dyDescent="0.25">
      <c r="B331" s="65"/>
      <c r="C331" s="65"/>
      <c r="F331" s="65"/>
      <c r="G331" s="65"/>
      <c r="J331" s="65"/>
      <c r="K331" s="65"/>
      <c r="N331" s="65"/>
      <c r="O331" s="65"/>
      <c r="R331" s="65"/>
      <c r="S331" s="65"/>
    </row>
    <row r="332" spans="2:19" ht="15" x14ac:dyDescent="0.25">
      <c r="B332" s="65"/>
      <c r="C332" s="65"/>
      <c r="F332" s="65"/>
      <c r="G332" s="65"/>
      <c r="J332" s="65"/>
      <c r="K332" s="65"/>
      <c r="N332" s="65"/>
      <c r="O332" s="65"/>
      <c r="R332" s="65"/>
      <c r="S332" s="65"/>
    </row>
    <row r="333" spans="2:19" ht="15" x14ac:dyDescent="0.25">
      <c r="B333" s="65"/>
      <c r="C333" s="65"/>
      <c r="F333" s="65"/>
      <c r="G333" s="65"/>
      <c r="J333" s="65"/>
      <c r="K333" s="65"/>
      <c r="N333" s="65"/>
      <c r="O333" s="65"/>
      <c r="R333" s="65"/>
      <c r="S333" s="65"/>
    </row>
    <row r="334" spans="2:19" ht="15" x14ac:dyDescent="0.25">
      <c r="B334" s="65"/>
      <c r="C334" s="65"/>
      <c r="F334" s="65"/>
      <c r="G334" s="65"/>
      <c r="J334" s="65"/>
      <c r="K334" s="65"/>
      <c r="N334" s="65"/>
      <c r="O334" s="65"/>
      <c r="R334" s="65"/>
      <c r="S334" s="65"/>
    </row>
    <row r="335" spans="2:19" ht="15" x14ac:dyDescent="0.25">
      <c r="B335" s="65"/>
      <c r="C335" s="65"/>
      <c r="F335" s="65"/>
      <c r="G335" s="65"/>
      <c r="J335" s="65"/>
      <c r="K335" s="65"/>
      <c r="N335" s="65"/>
      <c r="O335" s="65"/>
      <c r="R335" s="65"/>
      <c r="S335" s="65"/>
    </row>
    <row r="336" spans="2:19" ht="15" x14ac:dyDescent="0.25">
      <c r="B336" s="65"/>
      <c r="C336" s="65"/>
      <c r="F336" s="65"/>
      <c r="G336" s="65"/>
      <c r="J336" s="65"/>
      <c r="K336" s="65"/>
      <c r="N336" s="65"/>
      <c r="O336" s="65"/>
      <c r="R336" s="65"/>
      <c r="S336" s="65"/>
    </row>
    <row r="337" spans="2:19" ht="15" x14ac:dyDescent="0.25">
      <c r="B337" s="65"/>
      <c r="C337" s="65"/>
      <c r="F337" s="65"/>
      <c r="G337" s="65"/>
      <c r="J337" s="65"/>
      <c r="K337" s="65"/>
      <c r="N337" s="65"/>
      <c r="O337" s="65"/>
      <c r="R337" s="65"/>
      <c r="S337" s="65"/>
    </row>
    <row r="338" spans="2:19" ht="15" x14ac:dyDescent="0.25">
      <c r="B338" s="65"/>
      <c r="C338" s="65"/>
      <c r="F338" s="65"/>
      <c r="G338" s="65"/>
      <c r="J338" s="65"/>
      <c r="K338" s="65"/>
      <c r="N338" s="65"/>
      <c r="O338" s="65"/>
      <c r="R338" s="65"/>
      <c r="S338" s="65"/>
    </row>
    <row r="339" spans="2:19" ht="15" x14ac:dyDescent="0.25">
      <c r="B339" s="65"/>
      <c r="C339" s="65"/>
      <c r="F339" s="65"/>
      <c r="G339" s="65"/>
      <c r="J339" s="65"/>
      <c r="K339" s="65"/>
      <c r="N339" s="65"/>
      <c r="O339" s="65"/>
      <c r="R339" s="65"/>
      <c r="S339" s="65"/>
    </row>
    <row r="340" spans="2:19" ht="15" x14ac:dyDescent="0.25">
      <c r="B340" s="65"/>
      <c r="C340" s="65"/>
      <c r="F340" s="65"/>
      <c r="G340" s="65"/>
      <c r="J340" s="65"/>
      <c r="K340" s="65"/>
      <c r="N340" s="65"/>
      <c r="O340" s="65"/>
      <c r="R340" s="65"/>
      <c r="S340" s="65"/>
    </row>
    <row r="341" spans="2:19" ht="15" x14ac:dyDescent="0.25">
      <c r="B341" s="65"/>
      <c r="C341" s="65"/>
      <c r="F341" s="65"/>
      <c r="G341" s="65"/>
      <c r="J341" s="65"/>
      <c r="K341" s="65"/>
      <c r="N341" s="65"/>
      <c r="O341" s="65"/>
      <c r="R341" s="65"/>
      <c r="S341" s="65"/>
    </row>
    <row r="342" spans="2:19" ht="15" x14ac:dyDescent="0.25">
      <c r="B342" s="65"/>
      <c r="C342" s="65"/>
      <c r="F342" s="65"/>
      <c r="G342" s="65"/>
      <c r="J342" s="65"/>
      <c r="K342" s="65"/>
      <c r="N342" s="65"/>
      <c r="O342" s="65"/>
      <c r="R342" s="65"/>
      <c r="S342" s="65"/>
    </row>
    <row r="343" spans="2:19" ht="15" x14ac:dyDescent="0.25">
      <c r="B343" s="65"/>
      <c r="C343" s="65"/>
      <c r="F343" s="65"/>
      <c r="G343" s="65"/>
      <c r="J343" s="65"/>
      <c r="K343" s="65"/>
      <c r="N343" s="65"/>
      <c r="O343" s="65"/>
      <c r="R343" s="65"/>
      <c r="S343" s="65"/>
    </row>
    <row r="344" spans="2:19" ht="15" x14ac:dyDescent="0.25">
      <c r="B344" s="65"/>
      <c r="C344" s="65"/>
      <c r="F344" s="65"/>
      <c r="G344" s="65"/>
      <c r="J344" s="65"/>
      <c r="K344" s="65"/>
      <c r="N344" s="65"/>
      <c r="O344" s="65"/>
      <c r="R344" s="65"/>
      <c r="S344" s="65"/>
    </row>
    <row r="345" spans="2:19" ht="15" x14ac:dyDescent="0.25">
      <c r="B345" s="65"/>
      <c r="C345" s="65"/>
      <c r="F345" s="65"/>
      <c r="G345" s="65"/>
      <c r="J345" s="65"/>
      <c r="K345" s="65"/>
      <c r="N345" s="65"/>
      <c r="O345" s="65"/>
      <c r="R345" s="65"/>
      <c r="S345" s="65"/>
    </row>
    <row r="346" spans="2:19" ht="15" x14ac:dyDescent="0.25">
      <c r="B346" s="65"/>
      <c r="C346" s="65"/>
      <c r="F346" s="65"/>
      <c r="G346" s="65"/>
      <c r="J346" s="65"/>
      <c r="K346" s="65"/>
      <c r="N346" s="65"/>
      <c r="O346" s="65"/>
      <c r="R346" s="65"/>
      <c r="S346" s="65"/>
    </row>
    <row r="347" spans="2:19" ht="15" x14ac:dyDescent="0.25">
      <c r="B347" s="65"/>
      <c r="C347" s="65"/>
      <c r="F347" s="65"/>
      <c r="G347" s="65"/>
      <c r="J347" s="65"/>
      <c r="K347" s="65"/>
      <c r="N347" s="65"/>
      <c r="O347" s="65"/>
      <c r="R347" s="65"/>
      <c r="S347" s="65"/>
    </row>
    <row r="348" spans="2:19" ht="15" x14ac:dyDescent="0.25">
      <c r="B348" s="65"/>
      <c r="C348" s="65"/>
      <c r="F348" s="65"/>
      <c r="G348" s="65"/>
      <c r="J348" s="65"/>
      <c r="K348" s="65"/>
      <c r="N348" s="65"/>
      <c r="O348" s="65"/>
      <c r="R348" s="65"/>
      <c r="S348" s="65"/>
    </row>
    <row r="349" spans="2:19" ht="15" x14ac:dyDescent="0.25">
      <c r="B349" s="65"/>
      <c r="C349" s="65"/>
      <c r="F349" s="65"/>
      <c r="G349" s="65"/>
      <c r="J349" s="65"/>
      <c r="K349" s="65"/>
      <c r="N349" s="65"/>
      <c r="O349" s="65"/>
      <c r="R349" s="65"/>
      <c r="S349" s="65"/>
    </row>
    <row r="350" spans="2:19" ht="15" x14ac:dyDescent="0.25">
      <c r="B350" s="65"/>
      <c r="C350" s="65"/>
      <c r="F350" s="65"/>
      <c r="G350" s="65"/>
      <c r="J350" s="65"/>
      <c r="K350" s="65"/>
      <c r="N350" s="65"/>
      <c r="O350" s="65"/>
      <c r="R350" s="65"/>
      <c r="S350" s="65"/>
    </row>
    <row r="351" spans="2:19" ht="15" x14ac:dyDescent="0.25">
      <c r="B351" s="65"/>
      <c r="C351" s="65"/>
      <c r="F351" s="65"/>
      <c r="G351" s="65"/>
      <c r="J351" s="65"/>
      <c r="K351" s="65"/>
      <c r="N351" s="65"/>
      <c r="O351" s="65"/>
      <c r="R351" s="65"/>
      <c r="S351" s="65"/>
    </row>
    <row r="352" spans="2:19" ht="15" x14ac:dyDescent="0.25">
      <c r="B352" s="65"/>
      <c r="C352" s="65"/>
      <c r="F352" s="65"/>
      <c r="G352" s="65"/>
      <c r="J352" s="65"/>
      <c r="K352" s="65"/>
      <c r="N352" s="65"/>
      <c r="O352" s="65"/>
      <c r="R352" s="65"/>
      <c r="S352" s="65"/>
    </row>
    <row r="353" spans="2:19" ht="15" x14ac:dyDescent="0.25">
      <c r="B353" s="65"/>
      <c r="C353" s="65"/>
      <c r="F353" s="65"/>
      <c r="G353" s="65"/>
      <c r="J353" s="65"/>
      <c r="K353" s="65"/>
      <c r="N353" s="65"/>
      <c r="O353" s="65"/>
      <c r="R353" s="65"/>
      <c r="S353" s="65"/>
    </row>
    <row r="354" spans="2:19" ht="15" x14ac:dyDescent="0.25">
      <c r="B354" s="65"/>
      <c r="C354" s="65"/>
      <c r="F354" s="65"/>
      <c r="G354" s="65"/>
      <c r="J354" s="65"/>
      <c r="K354" s="65"/>
      <c r="N354" s="65"/>
      <c r="O354" s="65"/>
      <c r="R354" s="65"/>
      <c r="S354" s="65"/>
    </row>
    <row r="355" spans="2:19" ht="15" x14ac:dyDescent="0.25">
      <c r="B355" s="65"/>
      <c r="C355" s="65"/>
      <c r="F355" s="65"/>
      <c r="G355" s="65"/>
      <c r="J355" s="65"/>
      <c r="K355" s="65"/>
      <c r="N355" s="65"/>
      <c r="O355" s="65"/>
      <c r="R355" s="65"/>
      <c r="S355" s="65"/>
    </row>
    <row r="356" spans="2:19" ht="15" x14ac:dyDescent="0.25">
      <c r="B356" s="65"/>
      <c r="C356" s="65"/>
      <c r="F356" s="65"/>
      <c r="G356" s="65"/>
      <c r="J356" s="65"/>
      <c r="K356" s="65"/>
      <c r="N356" s="65"/>
      <c r="O356" s="65"/>
      <c r="R356" s="65"/>
      <c r="S356" s="65"/>
    </row>
    <row r="357" spans="2:19" ht="15" x14ac:dyDescent="0.25">
      <c r="B357" s="65"/>
      <c r="C357" s="65"/>
      <c r="F357" s="65"/>
      <c r="G357" s="65"/>
      <c r="J357" s="65"/>
      <c r="K357" s="65"/>
      <c r="N357" s="65"/>
      <c r="O357" s="65"/>
      <c r="R357" s="65"/>
      <c r="S357" s="65"/>
    </row>
    <row r="358" spans="2:19" ht="15" x14ac:dyDescent="0.25">
      <c r="B358" s="65"/>
      <c r="C358" s="65"/>
      <c r="F358" s="65"/>
      <c r="G358" s="65"/>
      <c r="J358" s="65"/>
      <c r="K358" s="65"/>
      <c r="N358" s="65"/>
      <c r="O358" s="65"/>
      <c r="R358" s="65"/>
      <c r="S358" s="65"/>
    </row>
    <row r="359" spans="2:19" ht="15" x14ac:dyDescent="0.25">
      <c r="B359" s="65"/>
      <c r="C359" s="65"/>
      <c r="F359" s="65"/>
      <c r="G359" s="65"/>
      <c r="J359" s="65"/>
      <c r="K359" s="65"/>
      <c r="N359" s="65"/>
      <c r="O359" s="65"/>
      <c r="R359" s="65"/>
      <c r="S359" s="65"/>
    </row>
    <row r="360" spans="2:19" ht="15" x14ac:dyDescent="0.25">
      <c r="B360" s="65"/>
      <c r="C360" s="65"/>
      <c r="F360" s="65"/>
      <c r="G360" s="65"/>
      <c r="J360" s="65"/>
      <c r="K360" s="65"/>
      <c r="N360" s="65"/>
      <c r="O360" s="65"/>
      <c r="R360" s="65"/>
      <c r="S360" s="65"/>
    </row>
    <row r="361" spans="2:19" ht="15" x14ac:dyDescent="0.25">
      <c r="B361" s="65"/>
      <c r="C361" s="65"/>
      <c r="F361" s="65"/>
      <c r="G361" s="65"/>
      <c r="J361" s="65"/>
      <c r="K361" s="65"/>
      <c r="N361" s="65"/>
      <c r="O361" s="65"/>
      <c r="R361" s="65"/>
      <c r="S361" s="65"/>
    </row>
    <row r="362" spans="2:19" ht="15" x14ac:dyDescent="0.25">
      <c r="B362" s="65"/>
      <c r="C362" s="65"/>
      <c r="F362" s="65"/>
      <c r="G362" s="65"/>
      <c r="J362" s="65"/>
      <c r="K362" s="65"/>
      <c r="N362" s="65"/>
      <c r="O362" s="65"/>
      <c r="R362" s="65"/>
      <c r="S362" s="65"/>
    </row>
    <row r="363" spans="2:19" ht="15" x14ac:dyDescent="0.25">
      <c r="B363" s="65"/>
      <c r="C363" s="65"/>
      <c r="F363" s="65"/>
      <c r="G363" s="65"/>
      <c r="J363" s="65"/>
      <c r="K363" s="65"/>
      <c r="N363" s="65"/>
      <c r="O363" s="65"/>
      <c r="R363" s="65"/>
      <c r="S363" s="65"/>
    </row>
    <row r="364" spans="2:19" ht="15" x14ac:dyDescent="0.25">
      <c r="B364" s="65"/>
      <c r="C364" s="65"/>
      <c r="F364" s="65"/>
      <c r="G364" s="65"/>
      <c r="J364" s="65"/>
      <c r="K364" s="65"/>
      <c r="N364" s="65"/>
      <c r="O364" s="65"/>
      <c r="R364" s="65"/>
      <c r="S364" s="65"/>
    </row>
    <row r="365" spans="2:19" ht="15" x14ac:dyDescent="0.25">
      <c r="B365" s="65"/>
      <c r="C365" s="65"/>
      <c r="F365" s="65"/>
      <c r="G365" s="65"/>
      <c r="J365" s="65"/>
      <c r="K365" s="65"/>
      <c r="N365" s="65"/>
      <c r="O365" s="65"/>
      <c r="R365" s="65"/>
      <c r="S365" s="65"/>
    </row>
    <row r="366" spans="2:19" ht="15" x14ac:dyDescent="0.25">
      <c r="B366" s="65"/>
      <c r="C366" s="65"/>
      <c r="F366" s="65"/>
      <c r="G366" s="65"/>
      <c r="J366" s="65"/>
      <c r="K366" s="65"/>
      <c r="N366" s="65"/>
      <c r="O366" s="65"/>
      <c r="R366" s="65"/>
      <c r="S366" s="65"/>
    </row>
    <row r="367" spans="2:19" ht="15" x14ac:dyDescent="0.25">
      <c r="B367" s="65"/>
      <c r="C367" s="65"/>
      <c r="F367" s="65"/>
      <c r="G367" s="65"/>
      <c r="J367" s="65"/>
      <c r="K367" s="65"/>
      <c r="N367" s="65"/>
      <c r="O367" s="65"/>
      <c r="R367" s="65"/>
      <c r="S367" s="65"/>
    </row>
    <row r="368" spans="2:19" ht="15" x14ac:dyDescent="0.25">
      <c r="B368" s="65"/>
      <c r="C368" s="65"/>
      <c r="F368" s="65"/>
      <c r="G368" s="65"/>
      <c r="J368" s="65"/>
      <c r="K368" s="65"/>
      <c r="N368" s="65"/>
      <c r="O368" s="65"/>
      <c r="R368" s="65"/>
      <c r="S368" s="65"/>
    </row>
    <row r="369" spans="2:19" ht="15" x14ac:dyDescent="0.25">
      <c r="B369" s="65"/>
      <c r="C369" s="65"/>
      <c r="F369" s="65"/>
      <c r="G369" s="65"/>
      <c r="J369" s="65"/>
      <c r="K369" s="65"/>
      <c r="N369" s="65"/>
      <c r="O369" s="65"/>
      <c r="R369" s="65"/>
      <c r="S369" s="65"/>
    </row>
    <row r="370" spans="2:19" ht="15" x14ac:dyDescent="0.25">
      <c r="B370" s="65"/>
      <c r="C370" s="65"/>
      <c r="F370" s="65"/>
      <c r="G370" s="65"/>
      <c r="J370" s="65"/>
      <c r="K370" s="65"/>
      <c r="N370" s="65"/>
      <c r="O370" s="65"/>
      <c r="R370" s="65"/>
      <c r="S370" s="65"/>
    </row>
    <row r="371" spans="2:19" ht="15" x14ac:dyDescent="0.25">
      <c r="B371" s="65"/>
      <c r="C371" s="65"/>
      <c r="F371" s="65"/>
      <c r="G371" s="65"/>
      <c r="J371" s="65"/>
      <c r="K371" s="65"/>
      <c r="N371" s="65"/>
      <c r="O371" s="65"/>
      <c r="R371" s="65"/>
      <c r="S371" s="65"/>
    </row>
    <row r="372" spans="2:19" ht="15" x14ac:dyDescent="0.25">
      <c r="B372" s="65"/>
      <c r="C372" s="65"/>
      <c r="F372" s="65"/>
      <c r="G372" s="65"/>
      <c r="J372" s="65"/>
      <c r="K372" s="65"/>
      <c r="N372" s="65"/>
      <c r="O372" s="65"/>
      <c r="R372" s="65"/>
      <c r="S372" s="65"/>
    </row>
    <row r="373" spans="2:19" ht="15" x14ac:dyDescent="0.25">
      <c r="B373" s="65"/>
      <c r="C373" s="65"/>
      <c r="F373" s="65"/>
      <c r="G373" s="65"/>
      <c r="J373" s="65"/>
      <c r="K373" s="65"/>
      <c r="N373" s="65"/>
      <c r="O373" s="65"/>
      <c r="R373" s="65"/>
      <c r="S373" s="65"/>
    </row>
    <row r="374" spans="2:19" ht="15" x14ac:dyDescent="0.25">
      <c r="B374" s="65"/>
      <c r="C374" s="65"/>
      <c r="F374" s="65"/>
      <c r="G374" s="65"/>
      <c r="J374" s="65"/>
      <c r="K374" s="65"/>
      <c r="N374" s="65"/>
      <c r="O374" s="65"/>
      <c r="R374" s="65"/>
      <c r="S374" s="65"/>
    </row>
    <row r="375" spans="2:19" ht="15" x14ac:dyDescent="0.25">
      <c r="B375" s="65"/>
      <c r="C375" s="65"/>
      <c r="F375" s="65"/>
      <c r="G375" s="65"/>
      <c r="J375" s="65"/>
      <c r="K375" s="65"/>
      <c r="N375" s="65"/>
      <c r="O375" s="65"/>
      <c r="R375" s="65"/>
      <c r="S375" s="65"/>
    </row>
    <row r="376" spans="2:19" ht="15" x14ac:dyDescent="0.25">
      <c r="B376" s="65"/>
      <c r="C376" s="65"/>
      <c r="F376" s="65"/>
      <c r="G376" s="65"/>
      <c r="J376" s="65"/>
      <c r="K376" s="65"/>
      <c r="N376" s="65"/>
      <c r="O376" s="65"/>
      <c r="R376" s="65"/>
      <c r="S376" s="65"/>
    </row>
    <row r="377" spans="2:19" ht="15" x14ac:dyDescent="0.25">
      <c r="B377" s="65"/>
      <c r="C377" s="65"/>
      <c r="F377" s="65"/>
      <c r="G377" s="65"/>
      <c r="J377" s="65"/>
      <c r="K377" s="65"/>
      <c r="N377" s="65"/>
      <c r="O377" s="65"/>
      <c r="R377" s="65"/>
      <c r="S377" s="65"/>
    </row>
    <row r="378" spans="2:19" ht="15" x14ac:dyDescent="0.25">
      <c r="B378" s="65"/>
      <c r="C378" s="65"/>
      <c r="F378" s="65"/>
      <c r="G378" s="65"/>
      <c r="J378" s="65"/>
      <c r="K378" s="65"/>
      <c r="N378" s="65"/>
      <c r="O378" s="65"/>
      <c r="R378" s="65"/>
      <c r="S378" s="65"/>
    </row>
    <row r="379" spans="2:19" ht="15" x14ac:dyDescent="0.25">
      <c r="B379" s="65"/>
      <c r="C379" s="65"/>
      <c r="F379" s="65"/>
      <c r="G379" s="65"/>
      <c r="J379" s="65"/>
      <c r="K379" s="65"/>
      <c r="N379" s="65"/>
      <c r="O379" s="65"/>
      <c r="R379" s="65"/>
      <c r="S379" s="65"/>
    </row>
    <row r="380" spans="2:19" ht="15" x14ac:dyDescent="0.25">
      <c r="B380" s="65"/>
      <c r="C380" s="65"/>
      <c r="F380" s="65"/>
      <c r="G380" s="65"/>
      <c r="J380" s="65"/>
      <c r="K380" s="65"/>
      <c r="N380" s="65"/>
      <c r="O380" s="65"/>
      <c r="R380" s="65"/>
      <c r="S380" s="65"/>
    </row>
    <row r="381" spans="2:19" ht="15" x14ac:dyDescent="0.25">
      <c r="B381" s="65"/>
      <c r="C381" s="65"/>
      <c r="F381" s="65"/>
      <c r="G381" s="65"/>
      <c r="J381" s="65"/>
      <c r="K381" s="65"/>
      <c r="N381" s="65"/>
      <c r="O381" s="65"/>
      <c r="R381" s="65"/>
      <c r="S381" s="65"/>
    </row>
    <row r="382" spans="2:19" ht="15" x14ac:dyDescent="0.25">
      <c r="B382" s="65"/>
      <c r="C382" s="65"/>
      <c r="F382" s="65"/>
      <c r="G382" s="65"/>
      <c r="J382" s="65"/>
      <c r="K382" s="65"/>
      <c r="N382" s="65"/>
      <c r="O382" s="65"/>
      <c r="R382" s="65"/>
      <c r="S382" s="65"/>
    </row>
    <row r="383" spans="2:19" ht="15" x14ac:dyDescent="0.25">
      <c r="B383" s="65"/>
      <c r="C383" s="65"/>
      <c r="F383" s="65"/>
      <c r="G383" s="65"/>
      <c r="J383" s="65"/>
      <c r="K383" s="65"/>
      <c r="N383" s="65"/>
      <c r="O383" s="65"/>
      <c r="R383" s="65"/>
      <c r="S383" s="65"/>
    </row>
    <row r="384" spans="2:19" ht="15" x14ac:dyDescent="0.25">
      <c r="B384" s="65"/>
      <c r="C384" s="65"/>
      <c r="F384" s="65"/>
      <c r="G384" s="65"/>
      <c r="J384" s="65"/>
      <c r="K384" s="65"/>
      <c r="N384" s="65"/>
      <c r="O384" s="65"/>
      <c r="R384" s="65"/>
      <c r="S384" s="65"/>
    </row>
    <row r="385" spans="2:19" ht="15" x14ac:dyDescent="0.25">
      <c r="B385" s="65"/>
      <c r="C385" s="65"/>
      <c r="F385" s="65"/>
      <c r="G385" s="65"/>
      <c r="J385" s="65"/>
      <c r="K385" s="65"/>
      <c r="N385" s="65"/>
      <c r="O385" s="65"/>
      <c r="R385" s="65"/>
      <c r="S385" s="65"/>
    </row>
    <row r="386" spans="2:19" ht="15" x14ac:dyDescent="0.25">
      <c r="B386" s="65"/>
      <c r="C386" s="65"/>
      <c r="F386" s="65"/>
      <c r="G386" s="65"/>
      <c r="J386" s="65"/>
      <c r="K386" s="65"/>
      <c r="N386" s="65"/>
      <c r="O386" s="65"/>
      <c r="R386" s="65"/>
      <c r="S386" s="65"/>
    </row>
    <row r="387" spans="2:19" ht="15" x14ac:dyDescent="0.25">
      <c r="B387" s="65"/>
      <c r="C387" s="65"/>
      <c r="F387" s="65"/>
      <c r="G387" s="65"/>
      <c r="J387" s="65"/>
      <c r="K387" s="65"/>
      <c r="N387" s="65"/>
      <c r="O387" s="65"/>
      <c r="R387" s="65"/>
      <c r="S387" s="65"/>
    </row>
    <row r="388" spans="2:19" ht="15" x14ac:dyDescent="0.25">
      <c r="B388" s="65"/>
      <c r="C388" s="65"/>
      <c r="F388" s="65"/>
      <c r="G388" s="65"/>
      <c r="J388" s="65"/>
      <c r="K388" s="65"/>
      <c r="N388" s="65"/>
      <c r="O388" s="65"/>
      <c r="R388" s="65"/>
      <c r="S388" s="65"/>
    </row>
    <row r="389" spans="2:19" ht="15" x14ac:dyDescent="0.25">
      <c r="B389" s="65"/>
      <c r="C389" s="65"/>
      <c r="F389" s="65"/>
      <c r="G389" s="65"/>
      <c r="J389" s="65"/>
      <c r="K389" s="65"/>
      <c r="N389" s="65"/>
      <c r="O389" s="65"/>
      <c r="R389" s="65"/>
      <c r="S389" s="65"/>
    </row>
    <row r="390" spans="2:19" ht="15" x14ac:dyDescent="0.25">
      <c r="B390" s="65"/>
      <c r="C390" s="65"/>
      <c r="F390" s="65"/>
      <c r="G390" s="65"/>
      <c r="J390" s="65"/>
      <c r="K390" s="65"/>
      <c r="N390" s="65"/>
      <c r="O390" s="65"/>
      <c r="R390" s="65"/>
      <c r="S390" s="65"/>
    </row>
    <row r="391" spans="2:19" ht="15" x14ac:dyDescent="0.25">
      <c r="B391" s="65"/>
      <c r="C391" s="65"/>
      <c r="F391" s="65"/>
      <c r="G391" s="65"/>
      <c r="J391" s="65"/>
      <c r="K391" s="65"/>
      <c r="N391" s="65"/>
      <c r="O391" s="65"/>
      <c r="R391" s="65"/>
      <c r="S391" s="65"/>
    </row>
    <row r="392" spans="2:19" ht="15" x14ac:dyDescent="0.25">
      <c r="B392" s="65"/>
      <c r="C392" s="65"/>
      <c r="F392" s="65"/>
      <c r="G392" s="65"/>
      <c r="J392" s="65"/>
      <c r="K392" s="65"/>
      <c r="N392" s="65"/>
      <c r="O392" s="65"/>
      <c r="R392" s="65"/>
      <c r="S392" s="65"/>
    </row>
    <row r="393" spans="2:19" ht="15" x14ac:dyDescent="0.25">
      <c r="B393" s="65"/>
      <c r="C393" s="65"/>
      <c r="F393" s="65"/>
      <c r="G393" s="65"/>
      <c r="J393" s="65"/>
      <c r="K393" s="65"/>
      <c r="N393" s="65"/>
      <c r="O393" s="65"/>
      <c r="R393" s="65"/>
      <c r="S393" s="65"/>
    </row>
    <row r="394" spans="2:19" ht="15" x14ac:dyDescent="0.25">
      <c r="B394" s="65"/>
      <c r="C394" s="65"/>
      <c r="F394" s="65"/>
      <c r="G394" s="65"/>
      <c r="J394" s="65"/>
      <c r="K394" s="65"/>
      <c r="N394" s="65"/>
      <c r="O394" s="65"/>
      <c r="R394" s="65"/>
      <c r="S394" s="65"/>
    </row>
    <row r="395" spans="2:19" ht="15" x14ac:dyDescent="0.25">
      <c r="B395" s="65"/>
      <c r="C395" s="65"/>
      <c r="F395" s="65"/>
      <c r="G395" s="65"/>
      <c r="J395" s="65"/>
      <c r="K395" s="65"/>
      <c r="N395" s="65"/>
      <c r="O395" s="65"/>
      <c r="R395" s="65"/>
      <c r="S395" s="65"/>
    </row>
    <row r="396" spans="2:19" ht="15" x14ac:dyDescent="0.25">
      <c r="B396" s="65"/>
      <c r="C396" s="65"/>
      <c r="F396" s="65"/>
      <c r="G396" s="65"/>
      <c r="J396" s="65"/>
      <c r="K396" s="65"/>
      <c r="N396" s="65"/>
      <c r="O396" s="65"/>
      <c r="R396" s="65"/>
      <c r="S396" s="65"/>
    </row>
    <row r="397" spans="2:19" ht="15" x14ac:dyDescent="0.25">
      <c r="B397" s="65"/>
      <c r="C397" s="65"/>
      <c r="F397" s="65"/>
      <c r="G397" s="65"/>
      <c r="J397" s="65"/>
      <c r="K397" s="65"/>
      <c r="N397" s="65"/>
      <c r="O397" s="65"/>
      <c r="R397" s="65"/>
      <c r="S397" s="65"/>
    </row>
    <row r="398" spans="2:19" ht="15" x14ac:dyDescent="0.25">
      <c r="B398" s="65"/>
      <c r="C398" s="65"/>
      <c r="F398" s="65"/>
      <c r="G398" s="65"/>
      <c r="J398" s="65"/>
      <c r="K398" s="65"/>
      <c r="N398" s="65"/>
      <c r="O398" s="65"/>
      <c r="R398" s="65"/>
      <c r="S398" s="65"/>
    </row>
    <row r="399" spans="2:19" ht="15" x14ac:dyDescent="0.25">
      <c r="B399" s="65"/>
      <c r="C399" s="65"/>
      <c r="F399" s="65"/>
      <c r="G399" s="65"/>
      <c r="J399" s="65"/>
      <c r="K399" s="65"/>
      <c r="N399" s="65"/>
      <c r="O399" s="65"/>
      <c r="R399" s="65"/>
      <c r="S399" s="65"/>
    </row>
    <row r="400" spans="2:19" ht="15" x14ac:dyDescent="0.25">
      <c r="B400" s="65"/>
      <c r="C400" s="65"/>
      <c r="F400" s="65"/>
      <c r="G400" s="65"/>
      <c r="J400" s="65"/>
      <c r="K400" s="65"/>
      <c r="N400" s="65"/>
      <c r="O400" s="65"/>
      <c r="R400" s="65"/>
      <c r="S400" s="65"/>
    </row>
    <row r="401" spans="2:19" ht="15" x14ac:dyDescent="0.25">
      <c r="B401" s="65"/>
      <c r="C401" s="65"/>
      <c r="F401" s="65"/>
      <c r="G401" s="65"/>
      <c r="J401" s="65"/>
      <c r="K401" s="65"/>
      <c r="N401" s="65"/>
      <c r="O401" s="65"/>
      <c r="R401" s="65"/>
      <c r="S401" s="65"/>
    </row>
    <row r="402" spans="2:19" ht="15" x14ac:dyDescent="0.25">
      <c r="B402" s="65"/>
      <c r="C402" s="65"/>
      <c r="F402" s="65"/>
      <c r="G402" s="65"/>
      <c r="J402" s="65"/>
      <c r="K402" s="65"/>
      <c r="N402" s="65"/>
      <c r="O402" s="65"/>
      <c r="R402" s="65"/>
      <c r="S402" s="65"/>
    </row>
    <row r="403" spans="2:19" ht="15" x14ac:dyDescent="0.25">
      <c r="B403" s="65"/>
      <c r="C403" s="65"/>
      <c r="F403" s="65"/>
      <c r="G403" s="65"/>
      <c r="J403" s="65"/>
      <c r="K403" s="65"/>
      <c r="N403" s="65"/>
      <c r="O403" s="65"/>
      <c r="R403" s="65"/>
      <c r="S403" s="65"/>
    </row>
    <row r="404" spans="2:19" ht="15" x14ac:dyDescent="0.25">
      <c r="B404" s="65"/>
      <c r="C404" s="65"/>
      <c r="F404" s="65"/>
      <c r="G404" s="65"/>
      <c r="J404" s="65"/>
      <c r="K404" s="65"/>
      <c r="N404" s="65"/>
      <c r="O404" s="65"/>
      <c r="R404" s="65"/>
      <c r="S404" s="65"/>
    </row>
    <row r="405" spans="2:19" ht="15" x14ac:dyDescent="0.25">
      <c r="B405" s="65"/>
      <c r="C405" s="65"/>
      <c r="F405" s="65"/>
      <c r="G405" s="65"/>
      <c r="J405" s="65"/>
      <c r="K405" s="65"/>
      <c r="N405" s="65"/>
      <c r="O405" s="65"/>
      <c r="R405" s="65"/>
      <c r="S405" s="65"/>
    </row>
    <row r="406" spans="2:19" ht="15" x14ac:dyDescent="0.25">
      <c r="B406" s="65"/>
      <c r="C406" s="65"/>
      <c r="F406" s="65"/>
      <c r="G406" s="65"/>
      <c r="J406" s="65"/>
      <c r="K406" s="65"/>
      <c r="N406" s="65"/>
      <c r="O406" s="65"/>
      <c r="R406" s="65"/>
      <c r="S406" s="65"/>
    </row>
    <row r="407" spans="2:19" ht="15" x14ac:dyDescent="0.25">
      <c r="B407" s="65"/>
      <c r="C407" s="65"/>
      <c r="F407" s="65"/>
      <c r="G407" s="65"/>
      <c r="J407" s="65"/>
      <c r="K407" s="65"/>
      <c r="N407" s="65"/>
      <c r="O407" s="65"/>
      <c r="R407" s="65"/>
      <c r="S407" s="65"/>
    </row>
    <row r="408" spans="2:19" ht="15" x14ac:dyDescent="0.25">
      <c r="B408" s="65"/>
      <c r="C408" s="65"/>
      <c r="F408" s="65"/>
      <c r="G408" s="65"/>
      <c r="J408" s="65"/>
      <c r="K408" s="65"/>
      <c r="N408" s="65"/>
      <c r="O408" s="65"/>
      <c r="R408" s="65"/>
      <c r="S408" s="65"/>
    </row>
    <row r="409" spans="2:19" ht="15" x14ac:dyDescent="0.25">
      <c r="B409" s="65"/>
      <c r="C409" s="65"/>
      <c r="F409" s="65"/>
      <c r="G409" s="65"/>
      <c r="J409" s="65"/>
      <c r="K409" s="65"/>
      <c r="N409" s="65"/>
      <c r="O409" s="65"/>
      <c r="R409" s="65"/>
      <c r="S409" s="65"/>
    </row>
    <row r="410" spans="2:19" ht="15" x14ac:dyDescent="0.25">
      <c r="B410" s="65"/>
      <c r="C410" s="65"/>
      <c r="F410" s="65"/>
      <c r="G410" s="65"/>
      <c r="J410" s="65"/>
      <c r="K410" s="65"/>
      <c r="N410" s="65"/>
      <c r="O410" s="65"/>
      <c r="R410" s="65"/>
      <c r="S410" s="65"/>
    </row>
    <row r="411" spans="2:19" ht="15" x14ac:dyDescent="0.25">
      <c r="B411" s="65"/>
      <c r="C411" s="65"/>
      <c r="F411" s="65"/>
      <c r="G411" s="65"/>
      <c r="J411" s="65"/>
      <c r="K411" s="65"/>
      <c r="N411" s="65"/>
      <c r="O411" s="65"/>
      <c r="R411" s="65"/>
      <c r="S411" s="65"/>
    </row>
    <row r="412" spans="2:19" ht="15" x14ac:dyDescent="0.25">
      <c r="B412" s="65"/>
      <c r="C412" s="65"/>
      <c r="F412" s="65"/>
      <c r="G412" s="65"/>
      <c r="J412" s="65"/>
      <c r="K412" s="65"/>
      <c r="N412" s="65"/>
      <c r="O412" s="65"/>
      <c r="R412" s="65"/>
      <c r="S412" s="65"/>
    </row>
    <row r="413" spans="2:19" ht="15" x14ac:dyDescent="0.25">
      <c r="B413" s="65"/>
      <c r="C413" s="65"/>
      <c r="F413" s="65"/>
      <c r="G413" s="65"/>
      <c r="J413" s="65"/>
      <c r="K413" s="65"/>
      <c r="N413" s="65"/>
      <c r="O413" s="65"/>
      <c r="R413" s="65"/>
      <c r="S413" s="65"/>
    </row>
    <row r="414" spans="2:19" ht="15" x14ac:dyDescent="0.25">
      <c r="B414" s="65"/>
      <c r="C414" s="65"/>
      <c r="F414" s="65"/>
      <c r="G414" s="65"/>
      <c r="J414" s="65"/>
      <c r="K414" s="65"/>
      <c r="N414" s="65"/>
      <c r="O414" s="65"/>
      <c r="R414" s="65"/>
      <c r="S414" s="65"/>
    </row>
    <row r="415" spans="2:19" ht="15" x14ac:dyDescent="0.25">
      <c r="B415" s="65"/>
      <c r="C415" s="65"/>
      <c r="F415" s="65"/>
      <c r="G415" s="65"/>
      <c r="J415" s="65"/>
      <c r="K415" s="65"/>
      <c r="N415" s="65"/>
      <c r="O415" s="65"/>
      <c r="R415" s="65"/>
      <c r="S415" s="65"/>
    </row>
    <row r="416" spans="2:19" ht="15" x14ac:dyDescent="0.25">
      <c r="B416" s="65"/>
      <c r="C416" s="65"/>
      <c r="F416" s="65"/>
      <c r="G416" s="65"/>
      <c r="J416" s="65"/>
      <c r="K416" s="65"/>
      <c r="N416" s="65"/>
      <c r="O416" s="65"/>
      <c r="R416" s="65"/>
      <c r="S416" s="65"/>
    </row>
    <row r="417" spans="2:19" ht="15" x14ac:dyDescent="0.25">
      <c r="B417" s="65"/>
      <c r="C417" s="65"/>
      <c r="F417" s="65"/>
      <c r="G417" s="65"/>
      <c r="J417" s="65"/>
      <c r="K417" s="65"/>
      <c r="N417" s="65"/>
      <c r="O417" s="65"/>
      <c r="R417" s="65"/>
      <c r="S417" s="65"/>
    </row>
    <row r="418" spans="2:19" ht="15" x14ac:dyDescent="0.25">
      <c r="B418" s="65"/>
      <c r="C418" s="65"/>
      <c r="F418" s="65"/>
      <c r="G418" s="65"/>
      <c r="J418" s="65"/>
      <c r="K418" s="65"/>
      <c r="N418" s="65"/>
      <c r="O418" s="65"/>
      <c r="R418" s="65"/>
      <c r="S418" s="65"/>
    </row>
    <row r="419" spans="2:19" ht="15" x14ac:dyDescent="0.25">
      <c r="B419" s="65"/>
      <c r="C419" s="65"/>
      <c r="F419" s="65"/>
      <c r="G419" s="65"/>
      <c r="J419" s="65"/>
      <c r="K419" s="65"/>
      <c r="N419" s="65"/>
      <c r="O419" s="65"/>
      <c r="R419" s="65"/>
      <c r="S419" s="65"/>
    </row>
    <row r="420" spans="2:19" ht="15" x14ac:dyDescent="0.25">
      <c r="B420" s="65"/>
      <c r="C420" s="65"/>
      <c r="F420" s="65"/>
      <c r="G420" s="65"/>
      <c r="J420" s="65"/>
      <c r="K420" s="65"/>
      <c r="N420" s="65"/>
      <c r="O420" s="65"/>
      <c r="R420" s="65"/>
      <c r="S420" s="65"/>
    </row>
    <row r="421" spans="2:19" ht="15" x14ac:dyDescent="0.25">
      <c r="B421" s="65"/>
      <c r="C421" s="65"/>
      <c r="F421" s="65"/>
      <c r="G421" s="65"/>
      <c r="J421" s="65"/>
      <c r="K421" s="65"/>
      <c r="N421" s="65"/>
      <c r="O421" s="65"/>
      <c r="R421" s="65"/>
      <c r="S421" s="65"/>
    </row>
    <row r="422" spans="2:19" ht="15" x14ac:dyDescent="0.25">
      <c r="B422" s="65"/>
      <c r="C422" s="65"/>
      <c r="F422" s="65"/>
      <c r="G422" s="65"/>
      <c r="J422" s="65"/>
      <c r="K422" s="65"/>
      <c r="N422" s="65"/>
      <c r="O422" s="65"/>
      <c r="R422" s="65"/>
      <c r="S422" s="65"/>
    </row>
    <row r="423" spans="2:19" ht="15" x14ac:dyDescent="0.25">
      <c r="B423" s="65"/>
      <c r="C423" s="65"/>
      <c r="F423" s="65"/>
      <c r="G423" s="65"/>
      <c r="J423" s="65"/>
      <c r="K423" s="65"/>
      <c r="N423" s="65"/>
      <c r="O423" s="65"/>
      <c r="R423" s="65"/>
      <c r="S423" s="65"/>
    </row>
    <row r="424" spans="2:19" ht="15" x14ac:dyDescent="0.25">
      <c r="B424" s="65"/>
      <c r="C424" s="65"/>
      <c r="F424" s="65"/>
      <c r="G424" s="65"/>
      <c r="J424" s="65"/>
      <c r="K424" s="65"/>
      <c r="N424" s="65"/>
      <c r="O424" s="65"/>
      <c r="R424" s="65"/>
      <c r="S424" s="65"/>
    </row>
    <row r="425" spans="2:19" ht="15" x14ac:dyDescent="0.25">
      <c r="B425" s="65"/>
      <c r="C425" s="65"/>
      <c r="F425" s="65"/>
      <c r="G425" s="65"/>
      <c r="J425" s="65"/>
      <c r="K425" s="65"/>
      <c r="N425" s="65"/>
      <c r="O425" s="65"/>
      <c r="R425" s="65"/>
      <c r="S425" s="65"/>
    </row>
    <row r="426" spans="2:19" ht="15" x14ac:dyDescent="0.25">
      <c r="B426" s="65"/>
      <c r="C426" s="65"/>
      <c r="F426" s="65"/>
      <c r="G426" s="65"/>
      <c r="J426" s="65"/>
      <c r="K426" s="65"/>
      <c r="N426" s="65"/>
      <c r="O426" s="65"/>
      <c r="R426" s="65"/>
      <c r="S426" s="65"/>
    </row>
    <row r="427" spans="2:19" ht="15" x14ac:dyDescent="0.25">
      <c r="B427" s="65"/>
      <c r="C427" s="65"/>
      <c r="F427" s="65"/>
      <c r="G427" s="65"/>
      <c r="J427" s="65"/>
      <c r="K427" s="65"/>
      <c r="N427" s="65"/>
      <c r="O427" s="65"/>
      <c r="R427" s="65"/>
      <c r="S427" s="65"/>
    </row>
    <row r="428" spans="2:19" ht="15" x14ac:dyDescent="0.25">
      <c r="B428" s="65"/>
      <c r="C428" s="65"/>
      <c r="F428" s="65"/>
      <c r="G428" s="65"/>
      <c r="J428" s="65"/>
      <c r="K428" s="65"/>
      <c r="N428" s="65"/>
      <c r="O428" s="65"/>
      <c r="R428" s="65"/>
      <c r="S428" s="65"/>
    </row>
    <row r="429" spans="2:19" ht="15" x14ac:dyDescent="0.25">
      <c r="B429" s="65"/>
      <c r="C429" s="65"/>
      <c r="F429" s="65"/>
      <c r="G429" s="65"/>
      <c r="J429" s="65"/>
      <c r="K429" s="65"/>
      <c r="N429" s="65"/>
      <c r="O429" s="65"/>
      <c r="R429" s="65"/>
      <c r="S429" s="65"/>
    </row>
    <row r="430" spans="2:19" ht="15" x14ac:dyDescent="0.25">
      <c r="B430" s="65"/>
      <c r="C430" s="65"/>
      <c r="F430" s="65"/>
      <c r="G430" s="65"/>
      <c r="J430" s="65"/>
      <c r="K430" s="65"/>
      <c r="N430" s="65"/>
      <c r="O430" s="65"/>
      <c r="R430" s="65"/>
      <c r="S430" s="65"/>
    </row>
    <row r="431" spans="2:19" ht="15" x14ac:dyDescent="0.25">
      <c r="B431" s="65"/>
      <c r="C431" s="65"/>
      <c r="F431" s="65"/>
      <c r="G431" s="65"/>
      <c r="J431" s="65"/>
      <c r="K431" s="65"/>
      <c r="N431" s="65"/>
      <c r="O431" s="65"/>
      <c r="R431" s="65"/>
      <c r="S431" s="65"/>
    </row>
    <row r="432" spans="2:19" ht="15" x14ac:dyDescent="0.25">
      <c r="B432" s="65"/>
      <c r="C432" s="65"/>
      <c r="F432" s="65"/>
      <c r="G432" s="65"/>
      <c r="J432" s="65"/>
      <c r="K432" s="65"/>
      <c r="N432" s="65"/>
      <c r="O432" s="65"/>
      <c r="R432" s="65"/>
      <c r="S432" s="65"/>
    </row>
    <row r="433" spans="2:19" ht="15" x14ac:dyDescent="0.25">
      <c r="B433" s="65"/>
      <c r="C433" s="65"/>
      <c r="F433" s="65"/>
      <c r="G433" s="65"/>
      <c r="J433" s="65"/>
      <c r="K433" s="65"/>
      <c r="N433" s="65"/>
      <c r="O433" s="65"/>
      <c r="R433" s="65"/>
      <c r="S433" s="65"/>
    </row>
    <row r="434" spans="2:19" ht="15" x14ac:dyDescent="0.25">
      <c r="B434" s="65"/>
      <c r="C434" s="65"/>
      <c r="F434" s="65"/>
      <c r="G434" s="65"/>
      <c r="J434" s="65"/>
      <c r="K434" s="65"/>
      <c r="N434" s="65"/>
      <c r="O434" s="65"/>
      <c r="R434" s="65"/>
      <c r="S434" s="65"/>
    </row>
    <row r="435" spans="2:19" ht="15" x14ac:dyDescent="0.25">
      <c r="B435" s="65"/>
      <c r="C435" s="65"/>
      <c r="F435" s="65"/>
      <c r="G435" s="65"/>
      <c r="J435" s="65"/>
      <c r="K435" s="65"/>
      <c r="N435" s="65"/>
      <c r="O435" s="65"/>
      <c r="R435" s="65"/>
      <c r="S435" s="65"/>
    </row>
    <row r="436" spans="2:19" ht="15" x14ac:dyDescent="0.25">
      <c r="B436" s="65"/>
      <c r="C436" s="65"/>
      <c r="F436" s="65"/>
      <c r="G436" s="65"/>
      <c r="J436" s="65"/>
      <c r="K436" s="65"/>
      <c r="N436" s="65"/>
      <c r="O436" s="65"/>
      <c r="R436" s="65"/>
      <c r="S436" s="65"/>
    </row>
    <row r="437" spans="2:19" ht="15" x14ac:dyDescent="0.25">
      <c r="B437" s="65"/>
      <c r="C437" s="65"/>
      <c r="F437" s="65"/>
      <c r="G437" s="65"/>
      <c r="J437" s="65"/>
      <c r="K437" s="65"/>
      <c r="N437" s="65"/>
      <c r="O437" s="65"/>
      <c r="R437" s="65"/>
      <c r="S437" s="65"/>
    </row>
    <row r="438" spans="2:19" ht="15" x14ac:dyDescent="0.25">
      <c r="B438" s="65"/>
      <c r="C438" s="65"/>
      <c r="F438" s="65"/>
      <c r="G438" s="65"/>
      <c r="J438" s="65"/>
      <c r="K438" s="65"/>
      <c r="N438" s="65"/>
      <c r="O438" s="65"/>
      <c r="R438" s="65"/>
      <c r="S438" s="65"/>
    </row>
    <row r="439" spans="2:19" ht="15" x14ac:dyDescent="0.25">
      <c r="B439" s="65"/>
      <c r="C439" s="65"/>
      <c r="F439" s="65"/>
      <c r="G439" s="65"/>
      <c r="J439" s="65"/>
      <c r="K439" s="65"/>
      <c r="N439" s="65"/>
      <c r="O439" s="65"/>
      <c r="R439" s="65"/>
      <c r="S439" s="65"/>
    </row>
    <row r="440" spans="2:19" ht="15" x14ac:dyDescent="0.25">
      <c r="B440" s="65"/>
      <c r="C440" s="65"/>
      <c r="F440" s="65"/>
      <c r="G440" s="65"/>
      <c r="J440" s="65"/>
      <c r="K440" s="65"/>
      <c r="N440" s="65"/>
      <c r="O440" s="65"/>
      <c r="R440" s="65"/>
      <c r="S440" s="65"/>
    </row>
    <row r="441" spans="2:19" ht="15" x14ac:dyDescent="0.25">
      <c r="B441" s="65"/>
      <c r="C441" s="65"/>
      <c r="F441" s="65"/>
      <c r="G441" s="65"/>
      <c r="J441" s="65"/>
      <c r="K441" s="65"/>
      <c r="N441" s="65"/>
      <c r="O441" s="65"/>
      <c r="R441" s="65"/>
      <c r="S441" s="65"/>
    </row>
    <row r="442" spans="2:19" ht="15" x14ac:dyDescent="0.25">
      <c r="B442" s="65"/>
      <c r="C442" s="65"/>
      <c r="F442" s="65"/>
      <c r="G442" s="65"/>
      <c r="J442" s="65"/>
      <c r="K442" s="65"/>
      <c r="N442" s="65"/>
      <c r="O442" s="65"/>
      <c r="R442" s="65"/>
      <c r="S442" s="65"/>
    </row>
    <row r="443" spans="2:19" ht="15" x14ac:dyDescent="0.25">
      <c r="B443" s="65"/>
      <c r="C443" s="65"/>
      <c r="F443" s="65"/>
      <c r="G443" s="65"/>
      <c r="J443" s="65"/>
      <c r="K443" s="65"/>
      <c r="N443" s="65"/>
      <c r="O443" s="65"/>
      <c r="R443" s="65"/>
      <c r="S443" s="65"/>
    </row>
    <row r="444" spans="2:19" ht="15" x14ac:dyDescent="0.25">
      <c r="B444" s="65"/>
      <c r="C444" s="65"/>
      <c r="F444" s="65"/>
      <c r="G444" s="65"/>
      <c r="J444" s="65"/>
      <c r="K444" s="65"/>
      <c r="N444" s="65"/>
      <c r="O444" s="65"/>
      <c r="R444" s="65"/>
      <c r="S444" s="65"/>
    </row>
    <row r="445" spans="2:19" ht="15" x14ac:dyDescent="0.25">
      <c r="B445" s="65"/>
      <c r="C445" s="65"/>
      <c r="F445" s="65"/>
      <c r="G445" s="65"/>
      <c r="J445" s="65"/>
      <c r="K445" s="65"/>
      <c r="N445" s="65"/>
      <c r="O445" s="65"/>
      <c r="R445" s="65"/>
      <c r="S445" s="65"/>
    </row>
    <row r="446" spans="2:19" ht="15" x14ac:dyDescent="0.25">
      <c r="B446" s="65"/>
      <c r="C446" s="65"/>
      <c r="F446" s="65"/>
      <c r="G446" s="65"/>
      <c r="J446" s="65"/>
      <c r="K446" s="65"/>
      <c r="N446" s="65"/>
      <c r="O446" s="65"/>
      <c r="R446" s="65"/>
      <c r="S446" s="65"/>
    </row>
    <row r="447" spans="2:19" ht="15" x14ac:dyDescent="0.25">
      <c r="B447" s="65"/>
      <c r="C447" s="65"/>
      <c r="F447" s="65"/>
      <c r="G447" s="65"/>
      <c r="J447" s="65"/>
      <c r="K447" s="65"/>
      <c r="N447" s="65"/>
      <c r="O447" s="65"/>
      <c r="R447" s="65"/>
      <c r="S447" s="65"/>
    </row>
    <row r="448" spans="2:19" ht="15" x14ac:dyDescent="0.25">
      <c r="B448" s="65"/>
      <c r="C448" s="65"/>
      <c r="F448" s="65"/>
      <c r="G448" s="65"/>
      <c r="J448" s="65"/>
      <c r="K448" s="65"/>
      <c r="N448" s="65"/>
      <c r="O448" s="65"/>
      <c r="R448" s="65"/>
      <c r="S448" s="65"/>
    </row>
    <row r="449" spans="2:19" ht="15" x14ac:dyDescent="0.25">
      <c r="B449" s="65"/>
      <c r="C449" s="65"/>
      <c r="F449" s="65"/>
      <c r="G449" s="65"/>
      <c r="J449" s="65"/>
      <c r="K449" s="65"/>
      <c r="N449" s="65"/>
      <c r="O449" s="65"/>
      <c r="R449" s="65"/>
      <c r="S449" s="65"/>
    </row>
    <row r="450" spans="2:19" ht="15" x14ac:dyDescent="0.25">
      <c r="B450" s="65"/>
      <c r="C450" s="65"/>
      <c r="F450" s="65"/>
      <c r="G450" s="65"/>
      <c r="J450" s="65"/>
      <c r="K450" s="65"/>
      <c r="N450" s="65"/>
      <c r="O450" s="65"/>
      <c r="R450" s="65"/>
      <c r="S450" s="65"/>
    </row>
    <row r="451" spans="2:19" ht="15" x14ac:dyDescent="0.25">
      <c r="B451" s="65"/>
      <c r="C451" s="65"/>
      <c r="F451" s="65"/>
      <c r="G451" s="65"/>
      <c r="J451" s="65"/>
      <c r="K451" s="65"/>
      <c r="N451" s="65"/>
      <c r="O451" s="65"/>
      <c r="R451" s="65"/>
      <c r="S451" s="65"/>
    </row>
    <row r="452" spans="2:19" ht="15" x14ac:dyDescent="0.25">
      <c r="B452" s="65"/>
      <c r="C452" s="65"/>
      <c r="F452" s="65"/>
      <c r="G452" s="65"/>
      <c r="J452" s="65"/>
      <c r="K452" s="65"/>
      <c r="N452" s="65"/>
      <c r="O452" s="65"/>
      <c r="R452" s="65"/>
      <c r="S452" s="65"/>
    </row>
    <row r="453" spans="2:19" ht="15" x14ac:dyDescent="0.25">
      <c r="B453" s="65"/>
      <c r="C453" s="65"/>
      <c r="F453" s="65"/>
      <c r="G453" s="65"/>
      <c r="J453" s="65"/>
      <c r="K453" s="65"/>
      <c r="N453" s="65"/>
      <c r="O453" s="65"/>
      <c r="R453" s="65"/>
      <c r="S453" s="65"/>
    </row>
    <row r="454" spans="2:19" ht="15" x14ac:dyDescent="0.25">
      <c r="B454" s="65"/>
      <c r="C454" s="65"/>
      <c r="F454" s="65"/>
      <c r="G454" s="65"/>
      <c r="J454" s="65"/>
      <c r="K454" s="65"/>
      <c r="N454" s="65"/>
      <c r="O454" s="65"/>
      <c r="R454" s="65"/>
      <c r="S454" s="65"/>
    </row>
    <row r="455" spans="2:19" ht="15" x14ac:dyDescent="0.25">
      <c r="B455" s="65"/>
      <c r="C455" s="65"/>
      <c r="F455" s="65"/>
      <c r="G455" s="65"/>
      <c r="J455" s="65"/>
      <c r="K455" s="65"/>
      <c r="N455" s="65"/>
      <c r="O455" s="65"/>
      <c r="R455" s="65"/>
      <c r="S455" s="65"/>
    </row>
    <row r="456" spans="2:19" ht="15" x14ac:dyDescent="0.25">
      <c r="B456" s="65"/>
      <c r="C456" s="65"/>
      <c r="F456" s="65"/>
      <c r="G456" s="65"/>
      <c r="J456" s="65"/>
      <c r="K456" s="65"/>
      <c r="N456" s="65"/>
      <c r="O456" s="65"/>
      <c r="R456" s="65"/>
      <c r="S456" s="65"/>
    </row>
    <row r="457" spans="2:19" ht="15" x14ac:dyDescent="0.25">
      <c r="B457" s="65"/>
      <c r="C457" s="65"/>
      <c r="F457" s="65"/>
      <c r="G457" s="65"/>
      <c r="J457" s="65"/>
      <c r="K457" s="65"/>
      <c r="N457" s="65"/>
      <c r="O457" s="65"/>
      <c r="R457" s="65"/>
      <c r="S457" s="65"/>
    </row>
    <row r="458" spans="2:19" ht="15" x14ac:dyDescent="0.25">
      <c r="B458" s="65"/>
      <c r="C458" s="65"/>
      <c r="F458" s="65"/>
      <c r="G458" s="65"/>
      <c r="J458" s="65"/>
      <c r="K458" s="65"/>
      <c r="N458" s="65"/>
      <c r="O458" s="65"/>
      <c r="R458" s="65"/>
      <c r="S458" s="65"/>
    </row>
    <row r="459" spans="2:19" ht="15" x14ac:dyDescent="0.25">
      <c r="B459" s="65"/>
      <c r="C459" s="65"/>
      <c r="F459" s="65"/>
      <c r="G459" s="65"/>
      <c r="J459" s="65"/>
      <c r="K459" s="65"/>
      <c r="N459" s="65"/>
      <c r="O459" s="65"/>
      <c r="R459" s="65"/>
      <c r="S459" s="65"/>
    </row>
    <row r="460" spans="2:19" ht="15" x14ac:dyDescent="0.25">
      <c r="B460" s="65"/>
      <c r="C460" s="65"/>
      <c r="F460" s="65"/>
      <c r="G460" s="65"/>
      <c r="J460" s="65"/>
      <c r="K460" s="65"/>
      <c r="N460" s="65"/>
      <c r="O460" s="65"/>
      <c r="R460" s="65"/>
      <c r="S460" s="65"/>
    </row>
    <row r="461" spans="2:19" ht="15" x14ac:dyDescent="0.25">
      <c r="B461" s="65"/>
      <c r="C461" s="65"/>
      <c r="F461" s="65"/>
      <c r="G461" s="65"/>
      <c r="J461" s="65"/>
      <c r="K461" s="65"/>
      <c r="N461" s="65"/>
      <c r="O461" s="65"/>
      <c r="R461" s="65"/>
      <c r="S461" s="65"/>
    </row>
    <row r="462" spans="2:19" ht="15" x14ac:dyDescent="0.25">
      <c r="B462" s="65"/>
      <c r="C462" s="65"/>
      <c r="F462" s="65"/>
      <c r="G462" s="65"/>
      <c r="J462" s="65"/>
      <c r="K462" s="65"/>
      <c r="N462" s="65"/>
      <c r="O462" s="65"/>
      <c r="R462" s="65"/>
      <c r="S462" s="65"/>
    </row>
    <row r="463" spans="2:19" ht="15" x14ac:dyDescent="0.25">
      <c r="B463" s="65"/>
      <c r="C463" s="65"/>
      <c r="F463" s="65"/>
      <c r="G463" s="65"/>
      <c r="J463" s="65"/>
      <c r="K463" s="65"/>
      <c r="N463" s="65"/>
      <c r="O463" s="65"/>
      <c r="R463" s="65"/>
      <c r="S463" s="65"/>
    </row>
    <row r="464" spans="2:19" ht="15" x14ac:dyDescent="0.25">
      <c r="B464" s="65"/>
      <c r="C464" s="65"/>
      <c r="F464" s="65"/>
      <c r="G464" s="65"/>
      <c r="J464" s="65"/>
      <c r="K464" s="65"/>
      <c r="N464" s="65"/>
      <c r="O464" s="65"/>
      <c r="R464" s="65"/>
      <c r="S464" s="65"/>
    </row>
    <row r="465" spans="2:19" ht="15" x14ac:dyDescent="0.25">
      <c r="B465" s="65"/>
      <c r="C465" s="65"/>
      <c r="F465" s="65"/>
      <c r="G465" s="65"/>
      <c r="J465" s="65"/>
      <c r="K465" s="65"/>
      <c r="N465" s="65"/>
      <c r="O465" s="65"/>
      <c r="R465" s="65"/>
      <c r="S465" s="65"/>
    </row>
    <row r="466" spans="2:19" ht="15" x14ac:dyDescent="0.25">
      <c r="B466" s="65"/>
      <c r="C466" s="65"/>
      <c r="F466" s="65"/>
      <c r="G466" s="65"/>
      <c r="J466" s="65"/>
      <c r="K466" s="65"/>
      <c r="N466" s="65"/>
      <c r="O466" s="65"/>
      <c r="R466" s="65"/>
      <c r="S466" s="65"/>
    </row>
    <row r="467" spans="2:19" ht="15" x14ac:dyDescent="0.25">
      <c r="B467" s="65"/>
      <c r="C467" s="65"/>
      <c r="F467" s="65"/>
      <c r="G467" s="65"/>
      <c r="J467" s="65"/>
      <c r="K467" s="65"/>
      <c r="N467" s="65"/>
      <c r="O467" s="65"/>
      <c r="R467" s="65"/>
      <c r="S467" s="65"/>
    </row>
    <row r="468" spans="2:19" ht="15" x14ac:dyDescent="0.25">
      <c r="B468" s="65"/>
      <c r="C468" s="65"/>
      <c r="F468" s="65"/>
      <c r="G468" s="65"/>
      <c r="J468" s="65"/>
      <c r="K468" s="65"/>
      <c r="N468" s="65"/>
      <c r="O468" s="65"/>
      <c r="R468" s="65"/>
      <c r="S468" s="65"/>
    </row>
    <row r="469" spans="2:19" ht="15" x14ac:dyDescent="0.25">
      <c r="B469" s="65"/>
      <c r="C469" s="65"/>
      <c r="F469" s="65"/>
      <c r="G469" s="65"/>
      <c r="J469" s="65"/>
      <c r="K469" s="65"/>
      <c r="N469" s="65"/>
      <c r="O469" s="65"/>
      <c r="R469" s="65"/>
      <c r="S469" s="65"/>
    </row>
    <row r="470" spans="2:19" ht="15" x14ac:dyDescent="0.25">
      <c r="B470" s="65"/>
      <c r="C470" s="65"/>
      <c r="F470" s="65"/>
      <c r="G470" s="65"/>
      <c r="J470" s="65"/>
      <c r="K470" s="65"/>
      <c r="N470" s="65"/>
      <c r="O470" s="65"/>
      <c r="R470" s="65"/>
      <c r="S470" s="65"/>
    </row>
    <row r="471" spans="2:19" ht="15" x14ac:dyDescent="0.25">
      <c r="B471" s="65"/>
      <c r="C471" s="65"/>
      <c r="F471" s="65"/>
      <c r="G471" s="65"/>
      <c r="J471" s="65"/>
      <c r="K471" s="65"/>
      <c r="N471" s="65"/>
      <c r="O471" s="65"/>
      <c r="R471" s="65"/>
      <c r="S471" s="65"/>
    </row>
    <row r="472" spans="2:19" ht="15" x14ac:dyDescent="0.25">
      <c r="B472" s="65"/>
      <c r="C472" s="65"/>
      <c r="F472" s="65"/>
      <c r="G472" s="65"/>
      <c r="J472" s="65"/>
      <c r="K472" s="65"/>
      <c r="N472" s="65"/>
      <c r="O472" s="65"/>
      <c r="R472" s="65"/>
      <c r="S472" s="65"/>
    </row>
    <row r="473" spans="2:19" ht="15" x14ac:dyDescent="0.25">
      <c r="B473" s="65"/>
      <c r="C473" s="65"/>
      <c r="F473" s="65"/>
      <c r="G473" s="65"/>
      <c r="J473" s="65"/>
      <c r="K473" s="65"/>
      <c r="N473" s="65"/>
      <c r="O473" s="65"/>
      <c r="R473" s="65"/>
      <c r="S473" s="65"/>
    </row>
    <row r="474" spans="2:19" ht="15" x14ac:dyDescent="0.25">
      <c r="B474" s="65"/>
      <c r="C474" s="65"/>
      <c r="F474" s="65"/>
      <c r="G474" s="65"/>
      <c r="J474" s="65"/>
      <c r="K474" s="65"/>
      <c r="N474" s="65"/>
      <c r="O474" s="65"/>
      <c r="R474" s="65"/>
      <c r="S474" s="65"/>
    </row>
    <row r="475" spans="2:19" ht="15" x14ac:dyDescent="0.25">
      <c r="B475" s="65"/>
      <c r="C475" s="65"/>
      <c r="F475" s="65"/>
      <c r="G475" s="65"/>
      <c r="J475" s="65"/>
      <c r="K475" s="65"/>
      <c r="N475" s="65"/>
      <c r="O475" s="65"/>
      <c r="R475" s="65"/>
      <c r="S475" s="65"/>
    </row>
    <row r="476" spans="2:19" ht="15" x14ac:dyDescent="0.25">
      <c r="B476" s="65"/>
      <c r="C476" s="65"/>
      <c r="F476" s="65"/>
      <c r="G476" s="65"/>
      <c r="J476" s="65"/>
      <c r="K476" s="65"/>
      <c r="N476" s="65"/>
      <c r="O476" s="65"/>
      <c r="R476" s="65"/>
      <c r="S476" s="65"/>
    </row>
    <row r="477" spans="2:19" ht="15" x14ac:dyDescent="0.25">
      <c r="B477" s="65"/>
      <c r="C477" s="65"/>
      <c r="F477" s="65"/>
      <c r="G477" s="65"/>
      <c r="J477" s="65"/>
      <c r="K477" s="65"/>
      <c r="N477" s="65"/>
      <c r="O477" s="65"/>
      <c r="R477" s="65"/>
      <c r="S477" s="65"/>
    </row>
    <row r="478" spans="2:19" ht="15" x14ac:dyDescent="0.25">
      <c r="B478" s="65"/>
      <c r="C478" s="65"/>
      <c r="F478" s="65"/>
      <c r="G478" s="65"/>
      <c r="J478" s="65"/>
      <c r="K478" s="65"/>
      <c r="N478" s="65"/>
      <c r="O478" s="65"/>
      <c r="R478" s="65"/>
      <c r="S478" s="65"/>
    </row>
    <row r="479" spans="2:19" ht="15" x14ac:dyDescent="0.25">
      <c r="B479" s="65"/>
      <c r="C479" s="65"/>
      <c r="F479" s="65"/>
      <c r="G479" s="65"/>
      <c r="J479" s="65"/>
      <c r="K479" s="65"/>
      <c r="N479" s="65"/>
      <c r="O479" s="65"/>
      <c r="R479" s="65"/>
      <c r="S479" s="65"/>
    </row>
    <row r="480" spans="2:19" ht="15" x14ac:dyDescent="0.25">
      <c r="B480" s="65"/>
      <c r="C480" s="65"/>
      <c r="F480" s="65"/>
      <c r="G480" s="65"/>
      <c r="J480" s="65"/>
      <c r="K480" s="65"/>
      <c r="N480" s="65"/>
      <c r="O480" s="65"/>
      <c r="R480" s="65"/>
      <c r="S480" s="65"/>
    </row>
    <row r="481" spans="2:19" ht="15" x14ac:dyDescent="0.25">
      <c r="B481" s="65"/>
      <c r="C481" s="65"/>
      <c r="F481" s="65"/>
      <c r="G481" s="65"/>
      <c r="J481" s="65"/>
      <c r="K481" s="65"/>
      <c r="N481" s="65"/>
      <c r="O481" s="65"/>
      <c r="R481" s="65"/>
      <c r="S481" s="65"/>
    </row>
    <row r="482" spans="2:19" ht="15" x14ac:dyDescent="0.25">
      <c r="B482" s="65"/>
      <c r="C482" s="65"/>
      <c r="F482" s="65"/>
      <c r="G482" s="65"/>
      <c r="J482" s="65"/>
      <c r="K482" s="65"/>
      <c r="N482" s="65"/>
      <c r="O482" s="65"/>
      <c r="R482" s="65"/>
      <c r="S482" s="65"/>
    </row>
    <row r="483" spans="2:19" ht="15" x14ac:dyDescent="0.25">
      <c r="B483" s="65"/>
      <c r="C483" s="65"/>
      <c r="F483" s="65"/>
      <c r="G483" s="65"/>
      <c r="J483" s="65"/>
      <c r="K483" s="65"/>
      <c r="N483" s="65"/>
      <c r="O483" s="65"/>
      <c r="R483" s="65"/>
      <c r="S483" s="65"/>
    </row>
    <row r="484" spans="2:19" ht="15" x14ac:dyDescent="0.25">
      <c r="B484" s="65"/>
      <c r="C484" s="65"/>
      <c r="F484" s="65"/>
      <c r="G484" s="65"/>
      <c r="J484" s="65"/>
      <c r="K484" s="65"/>
      <c r="N484" s="65"/>
      <c r="O484" s="65"/>
      <c r="R484" s="65"/>
      <c r="S484" s="65"/>
    </row>
    <row r="485" spans="2:19" ht="15" x14ac:dyDescent="0.25">
      <c r="B485" s="65"/>
      <c r="C485" s="65"/>
      <c r="F485" s="65"/>
      <c r="G485" s="65"/>
      <c r="J485" s="65"/>
      <c r="K485" s="65"/>
      <c r="N485" s="65"/>
      <c r="O485" s="65"/>
      <c r="R485" s="65"/>
      <c r="S485" s="65"/>
    </row>
    <row r="486" spans="2:19" ht="15" x14ac:dyDescent="0.25">
      <c r="B486" s="65"/>
      <c r="C486" s="65"/>
      <c r="F486" s="65"/>
      <c r="G486" s="65"/>
      <c r="J486" s="65"/>
      <c r="K486" s="65"/>
      <c r="N486" s="65"/>
      <c r="O486" s="65"/>
      <c r="R486" s="65"/>
      <c r="S486" s="65"/>
    </row>
    <row r="487" spans="2:19" ht="15" x14ac:dyDescent="0.25">
      <c r="B487" s="65"/>
      <c r="C487" s="65"/>
      <c r="F487" s="65"/>
      <c r="G487" s="65"/>
      <c r="J487" s="65"/>
      <c r="K487" s="65"/>
      <c r="N487" s="65"/>
      <c r="O487" s="65"/>
      <c r="R487" s="65"/>
      <c r="S487" s="65"/>
    </row>
    <row r="488" spans="2:19" ht="15" x14ac:dyDescent="0.25">
      <c r="B488" s="65"/>
      <c r="C488" s="65"/>
      <c r="F488" s="65"/>
      <c r="G488" s="65"/>
      <c r="J488" s="65"/>
      <c r="K488" s="65"/>
      <c r="N488" s="65"/>
      <c r="O488" s="65"/>
      <c r="R488" s="65"/>
      <c r="S488" s="65"/>
    </row>
    <row r="489" spans="2:19" ht="15" x14ac:dyDescent="0.25">
      <c r="B489" s="65"/>
      <c r="C489" s="65"/>
      <c r="F489" s="65"/>
      <c r="G489" s="65"/>
      <c r="J489" s="65"/>
      <c r="K489" s="65"/>
      <c r="N489" s="65"/>
      <c r="O489" s="65"/>
      <c r="R489" s="65"/>
      <c r="S489" s="65"/>
    </row>
    <row r="490" spans="2:19" ht="15" x14ac:dyDescent="0.25">
      <c r="B490" s="65"/>
      <c r="C490" s="65"/>
      <c r="F490" s="65"/>
      <c r="G490" s="65"/>
      <c r="J490" s="65"/>
      <c r="K490" s="65"/>
      <c r="N490" s="65"/>
      <c r="O490" s="65"/>
      <c r="R490" s="65"/>
      <c r="S490" s="65"/>
    </row>
    <row r="491" spans="2:19" ht="15" x14ac:dyDescent="0.25">
      <c r="B491" s="65"/>
      <c r="C491" s="65"/>
      <c r="F491" s="65"/>
      <c r="G491" s="65"/>
      <c r="J491" s="65"/>
      <c r="K491" s="65"/>
      <c r="N491" s="65"/>
      <c r="O491" s="65"/>
      <c r="R491" s="65"/>
      <c r="S491" s="65"/>
    </row>
    <row r="492" spans="2:19" ht="15" x14ac:dyDescent="0.25">
      <c r="B492" s="65"/>
      <c r="C492" s="65"/>
      <c r="F492" s="65"/>
      <c r="G492" s="65"/>
      <c r="J492" s="65"/>
      <c r="K492" s="65"/>
      <c r="N492" s="65"/>
      <c r="O492" s="65"/>
      <c r="R492" s="65"/>
      <c r="S492" s="65"/>
    </row>
    <row r="493" spans="2:19" ht="15" x14ac:dyDescent="0.25">
      <c r="B493" s="65"/>
      <c r="C493" s="65"/>
      <c r="F493" s="65"/>
      <c r="G493" s="65"/>
      <c r="J493" s="65"/>
      <c r="K493" s="65"/>
      <c r="N493" s="65"/>
      <c r="O493" s="65"/>
      <c r="R493" s="65"/>
      <c r="S493" s="65"/>
    </row>
    <row r="494" spans="2:19" ht="15" x14ac:dyDescent="0.25">
      <c r="B494" s="65"/>
      <c r="C494" s="65"/>
      <c r="F494" s="65"/>
      <c r="G494" s="65"/>
      <c r="J494" s="65"/>
      <c r="K494" s="65"/>
      <c r="N494" s="65"/>
      <c r="O494" s="65"/>
      <c r="R494" s="65"/>
      <c r="S494" s="65"/>
    </row>
    <row r="495" spans="2:19" ht="15" x14ac:dyDescent="0.25">
      <c r="B495" s="65"/>
      <c r="C495" s="65"/>
      <c r="F495" s="65"/>
      <c r="G495" s="65"/>
      <c r="J495" s="65"/>
      <c r="K495" s="65"/>
      <c r="N495" s="65"/>
      <c r="O495" s="65"/>
      <c r="R495" s="65"/>
      <c r="S495" s="65"/>
    </row>
    <row r="496" spans="2:19" ht="15" x14ac:dyDescent="0.25">
      <c r="B496" s="65"/>
      <c r="C496" s="65"/>
      <c r="F496" s="65"/>
      <c r="G496" s="65"/>
      <c r="J496" s="65"/>
      <c r="K496" s="65"/>
      <c r="N496" s="65"/>
      <c r="O496" s="65"/>
      <c r="R496" s="65"/>
      <c r="S496" s="65"/>
    </row>
    <row r="497" spans="2:19" ht="15" x14ac:dyDescent="0.25">
      <c r="B497" s="65"/>
      <c r="C497" s="65"/>
      <c r="F497" s="65"/>
      <c r="G497" s="65"/>
      <c r="J497" s="65"/>
      <c r="K497" s="65"/>
      <c r="N497" s="65"/>
      <c r="O497" s="65"/>
      <c r="R497" s="65"/>
      <c r="S497" s="65"/>
    </row>
    <row r="498" spans="2:19" ht="15" x14ac:dyDescent="0.25">
      <c r="B498" s="65"/>
      <c r="C498" s="65"/>
      <c r="F498" s="65"/>
      <c r="G498" s="65"/>
      <c r="J498" s="65"/>
      <c r="K498" s="65"/>
      <c r="N498" s="65"/>
      <c r="O498" s="65"/>
      <c r="R498" s="65"/>
      <c r="S498" s="65"/>
    </row>
    <row r="499" spans="2:19" ht="15" x14ac:dyDescent="0.25">
      <c r="B499" s="65"/>
      <c r="C499" s="65"/>
      <c r="F499" s="65"/>
      <c r="G499" s="65"/>
      <c r="J499" s="65"/>
      <c r="K499" s="65"/>
      <c r="N499" s="65"/>
      <c r="O499" s="65"/>
      <c r="R499" s="65"/>
      <c r="S499" s="65"/>
    </row>
    <row r="500" spans="2:19" ht="15" x14ac:dyDescent="0.25">
      <c r="B500" s="65"/>
      <c r="C500" s="65"/>
      <c r="F500" s="65"/>
      <c r="G500" s="65"/>
      <c r="J500" s="65"/>
      <c r="K500" s="65"/>
      <c r="N500" s="65"/>
      <c r="O500" s="65"/>
      <c r="R500" s="65"/>
      <c r="S500" s="65"/>
    </row>
    <row r="501" spans="2:19" ht="15" x14ac:dyDescent="0.25">
      <c r="B501" s="65"/>
      <c r="C501" s="65"/>
      <c r="F501" s="65"/>
      <c r="G501" s="65"/>
      <c r="J501" s="65"/>
      <c r="K501" s="65"/>
      <c r="N501" s="65"/>
      <c r="O501" s="65"/>
      <c r="R501" s="65"/>
      <c r="S501" s="65"/>
    </row>
    <row r="502" spans="2:19" ht="15" x14ac:dyDescent="0.25">
      <c r="B502" s="65"/>
      <c r="C502" s="65"/>
      <c r="F502" s="65"/>
      <c r="G502" s="65"/>
      <c r="J502" s="65"/>
      <c r="K502" s="65"/>
      <c r="N502" s="65"/>
      <c r="O502" s="65"/>
      <c r="R502" s="65"/>
      <c r="S502" s="65"/>
    </row>
    <row r="503" spans="2:19" ht="15" x14ac:dyDescent="0.25">
      <c r="B503" s="65"/>
      <c r="C503" s="65"/>
      <c r="F503" s="65"/>
      <c r="G503" s="65"/>
      <c r="J503" s="65"/>
      <c r="K503" s="65"/>
      <c r="N503" s="65"/>
      <c r="O503" s="65"/>
      <c r="R503" s="65"/>
      <c r="S503" s="65"/>
    </row>
    <row r="504" spans="2:19" ht="15" x14ac:dyDescent="0.25">
      <c r="B504" s="65"/>
      <c r="C504" s="65"/>
      <c r="F504" s="65"/>
      <c r="G504" s="65"/>
      <c r="J504" s="65"/>
      <c r="K504" s="65"/>
      <c r="N504" s="65"/>
      <c r="O504" s="65"/>
      <c r="R504" s="65"/>
      <c r="S504" s="65"/>
    </row>
    <row r="505" spans="2:19" ht="15" x14ac:dyDescent="0.25">
      <c r="B505" s="65"/>
      <c r="C505" s="65"/>
      <c r="F505" s="65"/>
      <c r="G505" s="65"/>
      <c r="J505" s="65"/>
      <c r="K505" s="65"/>
      <c r="N505" s="65"/>
      <c r="O505" s="65"/>
      <c r="R505" s="65"/>
      <c r="S505" s="65"/>
    </row>
    <row r="506" spans="2:19" ht="15" x14ac:dyDescent="0.25">
      <c r="B506" s="65"/>
      <c r="C506" s="65"/>
      <c r="F506" s="65"/>
      <c r="G506" s="65"/>
      <c r="J506" s="65"/>
      <c r="K506" s="65"/>
      <c r="N506" s="65"/>
      <c r="O506" s="65"/>
      <c r="R506" s="65"/>
      <c r="S506" s="65"/>
    </row>
    <row r="507" spans="2:19" ht="15" x14ac:dyDescent="0.25">
      <c r="B507" s="65"/>
      <c r="C507" s="65"/>
      <c r="F507" s="65"/>
      <c r="G507" s="65"/>
      <c r="J507" s="65"/>
      <c r="K507" s="65"/>
      <c r="N507" s="65"/>
      <c r="O507" s="65"/>
      <c r="R507" s="65"/>
      <c r="S507" s="65"/>
    </row>
    <row r="508" spans="2:19" ht="15" x14ac:dyDescent="0.25">
      <c r="B508" s="65"/>
      <c r="C508" s="65"/>
      <c r="F508" s="65"/>
      <c r="G508" s="65"/>
      <c r="J508" s="65"/>
      <c r="K508" s="65"/>
      <c r="N508" s="65"/>
      <c r="O508" s="65"/>
      <c r="R508" s="65"/>
      <c r="S508" s="65"/>
    </row>
    <row r="509" spans="2:19" ht="15" x14ac:dyDescent="0.25">
      <c r="B509" s="65"/>
      <c r="C509" s="65"/>
      <c r="F509" s="65"/>
      <c r="G509" s="65"/>
      <c r="J509" s="65"/>
      <c r="K509" s="65"/>
      <c r="N509" s="65"/>
      <c r="O509" s="65"/>
      <c r="R509" s="65"/>
      <c r="S509" s="65"/>
    </row>
    <row r="510" spans="2:19" ht="15" x14ac:dyDescent="0.25">
      <c r="B510" s="65"/>
      <c r="C510" s="65"/>
      <c r="F510" s="65"/>
      <c r="G510" s="65"/>
      <c r="J510" s="65"/>
      <c r="K510" s="65"/>
      <c r="N510" s="65"/>
      <c r="O510" s="65"/>
      <c r="R510" s="65"/>
      <c r="S510" s="65"/>
    </row>
    <row r="511" spans="2:19" ht="15" x14ac:dyDescent="0.25">
      <c r="B511" s="65"/>
      <c r="C511" s="65"/>
      <c r="F511" s="65"/>
      <c r="G511" s="65"/>
      <c r="J511" s="65"/>
      <c r="K511" s="65"/>
      <c r="N511" s="65"/>
      <c r="O511" s="65"/>
      <c r="R511" s="65"/>
      <c r="S511" s="65"/>
    </row>
    <row r="512" spans="2:19" ht="15" x14ac:dyDescent="0.25">
      <c r="B512" s="65"/>
      <c r="C512" s="65"/>
      <c r="F512" s="65"/>
      <c r="G512" s="65"/>
      <c r="J512" s="65"/>
      <c r="K512" s="65"/>
      <c r="N512" s="65"/>
      <c r="O512" s="65"/>
      <c r="R512" s="65"/>
      <c r="S512" s="65"/>
    </row>
    <row r="513" spans="2:19" ht="15" x14ac:dyDescent="0.25">
      <c r="B513" s="65"/>
      <c r="C513" s="65"/>
      <c r="F513" s="65"/>
      <c r="G513" s="65"/>
      <c r="J513" s="65"/>
      <c r="K513" s="65"/>
      <c r="N513" s="65"/>
      <c r="O513" s="65"/>
      <c r="R513" s="65"/>
      <c r="S513" s="65"/>
    </row>
    <row r="514" spans="2:19" ht="15" x14ac:dyDescent="0.25">
      <c r="B514" s="65"/>
      <c r="C514" s="65"/>
      <c r="F514" s="65"/>
      <c r="G514" s="65"/>
      <c r="J514" s="65"/>
      <c r="K514" s="65"/>
      <c r="N514" s="65"/>
      <c r="O514" s="65"/>
      <c r="R514" s="65"/>
      <c r="S514" s="65"/>
    </row>
    <row r="515" spans="2:19" ht="15" x14ac:dyDescent="0.25">
      <c r="B515" s="65"/>
      <c r="C515" s="65"/>
      <c r="F515" s="65"/>
      <c r="G515" s="65"/>
      <c r="J515" s="65"/>
      <c r="K515" s="65"/>
      <c r="N515" s="65"/>
      <c r="O515" s="65"/>
      <c r="R515" s="65"/>
      <c r="S515" s="65"/>
    </row>
    <row r="516" spans="2:19" ht="15" x14ac:dyDescent="0.25">
      <c r="B516" s="65"/>
      <c r="C516" s="65"/>
      <c r="F516" s="65"/>
      <c r="G516" s="65"/>
      <c r="J516" s="65"/>
      <c r="K516" s="65"/>
      <c r="N516" s="65"/>
      <c r="O516" s="65"/>
      <c r="R516" s="65"/>
      <c r="S516" s="65"/>
    </row>
    <row r="517" spans="2:19" ht="15" x14ac:dyDescent="0.25">
      <c r="B517" s="65"/>
      <c r="C517" s="65"/>
      <c r="F517" s="65"/>
      <c r="G517" s="65"/>
      <c r="J517" s="65"/>
      <c r="K517" s="65"/>
      <c r="N517" s="65"/>
      <c r="O517" s="65"/>
      <c r="R517" s="65"/>
      <c r="S517" s="65"/>
    </row>
    <row r="518" spans="2:19" ht="15" x14ac:dyDescent="0.25">
      <c r="B518" s="65"/>
      <c r="C518" s="65"/>
      <c r="F518" s="65"/>
      <c r="G518" s="65"/>
      <c r="J518" s="65"/>
      <c r="K518" s="65"/>
      <c r="N518" s="65"/>
      <c r="O518" s="65"/>
      <c r="R518" s="65"/>
      <c r="S518" s="65"/>
    </row>
    <row r="519" spans="2:19" ht="15" x14ac:dyDescent="0.25">
      <c r="B519" s="65"/>
      <c r="C519" s="65"/>
      <c r="F519" s="65"/>
      <c r="G519" s="65"/>
      <c r="J519" s="65"/>
      <c r="K519" s="65"/>
      <c r="N519" s="65"/>
      <c r="O519" s="65"/>
      <c r="R519" s="65"/>
      <c r="S519" s="65"/>
    </row>
    <row r="520" spans="2:19" ht="15" x14ac:dyDescent="0.25">
      <c r="B520" s="65"/>
      <c r="C520" s="65"/>
      <c r="F520" s="65"/>
      <c r="G520" s="65"/>
      <c r="J520" s="65"/>
      <c r="K520" s="65"/>
      <c r="N520" s="65"/>
      <c r="O520" s="65"/>
      <c r="R520" s="65"/>
      <c r="S520" s="65"/>
    </row>
    <row r="521" spans="2:19" ht="15" x14ac:dyDescent="0.25">
      <c r="B521" s="65"/>
      <c r="C521" s="65"/>
      <c r="F521" s="65"/>
      <c r="G521" s="65"/>
      <c r="J521" s="65"/>
      <c r="K521" s="65"/>
      <c r="N521" s="65"/>
      <c r="O521" s="65"/>
      <c r="R521" s="65"/>
      <c r="S521" s="65"/>
    </row>
    <row r="522" spans="2:19" ht="15" x14ac:dyDescent="0.25">
      <c r="B522" s="65"/>
      <c r="C522" s="65"/>
      <c r="F522" s="65"/>
      <c r="G522" s="65"/>
      <c r="J522" s="65"/>
      <c r="K522" s="65"/>
      <c r="N522" s="65"/>
      <c r="O522" s="65"/>
      <c r="R522" s="65"/>
      <c r="S522" s="65"/>
    </row>
    <row r="523" spans="2:19" ht="15" x14ac:dyDescent="0.25">
      <c r="B523" s="65"/>
      <c r="C523" s="65"/>
      <c r="F523" s="65"/>
      <c r="G523" s="65"/>
      <c r="J523" s="65"/>
      <c r="K523" s="65"/>
      <c r="N523" s="65"/>
      <c r="O523" s="65"/>
      <c r="R523" s="65"/>
      <c r="S523" s="65"/>
    </row>
    <row r="524" spans="2:19" ht="15" x14ac:dyDescent="0.25">
      <c r="B524" s="65"/>
      <c r="C524" s="65"/>
      <c r="F524" s="65"/>
      <c r="G524" s="65"/>
      <c r="J524" s="65"/>
      <c r="K524" s="65"/>
      <c r="N524" s="65"/>
      <c r="O524" s="65"/>
      <c r="R524" s="65"/>
      <c r="S524" s="65"/>
    </row>
    <row r="525" spans="2:19" ht="15" x14ac:dyDescent="0.25">
      <c r="B525" s="65"/>
      <c r="C525" s="65"/>
      <c r="F525" s="65"/>
      <c r="G525" s="65"/>
      <c r="J525" s="65"/>
      <c r="K525" s="65"/>
      <c r="N525" s="65"/>
      <c r="O525" s="65"/>
      <c r="R525" s="65"/>
      <c r="S525" s="65"/>
    </row>
    <row r="526" spans="2:19" ht="15" x14ac:dyDescent="0.25">
      <c r="B526" s="65"/>
      <c r="C526" s="65"/>
      <c r="F526" s="65"/>
      <c r="G526" s="65"/>
      <c r="J526" s="65"/>
      <c r="K526" s="65"/>
      <c r="N526" s="65"/>
      <c r="O526" s="65"/>
      <c r="R526" s="65"/>
      <c r="S526" s="65"/>
    </row>
    <row r="527" spans="2:19" ht="15" x14ac:dyDescent="0.25">
      <c r="B527" s="65"/>
      <c r="C527" s="65"/>
      <c r="F527" s="65"/>
      <c r="G527" s="65"/>
      <c r="J527" s="65"/>
      <c r="K527" s="65"/>
      <c r="N527" s="65"/>
      <c r="O527" s="65"/>
      <c r="R527" s="65"/>
      <c r="S527" s="65"/>
    </row>
    <row r="528" spans="2:19" ht="15" x14ac:dyDescent="0.25">
      <c r="B528" s="65"/>
      <c r="C528" s="65"/>
      <c r="F528" s="65"/>
      <c r="G528" s="65"/>
      <c r="J528" s="65"/>
      <c r="K528" s="65"/>
      <c r="N528" s="65"/>
      <c r="O528" s="65"/>
      <c r="R528" s="65"/>
      <c r="S528" s="65"/>
    </row>
    <row r="529" spans="2:19" ht="15" x14ac:dyDescent="0.25">
      <c r="B529" s="65"/>
      <c r="C529" s="65"/>
      <c r="F529" s="65"/>
      <c r="G529" s="65"/>
      <c r="J529" s="65"/>
      <c r="K529" s="65"/>
      <c r="N529" s="65"/>
      <c r="O529" s="65"/>
      <c r="R529" s="65"/>
      <c r="S529" s="65"/>
    </row>
    <row r="530" spans="2:19" ht="15" x14ac:dyDescent="0.25">
      <c r="B530" s="65"/>
      <c r="C530" s="65"/>
      <c r="F530" s="65"/>
      <c r="G530" s="65"/>
      <c r="J530" s="65"/>
      <c r="K530" s="65"/>
      <c r="N530" s="65"/>
      <c r="O530" s="65"/>
      <c r="R530" s="65"/>
      <c r="S530" s="65"/>
    </row>
    <row r="531" spans="2:19" ht="15" x14ac:dyDescent="0.25">
      <c r="B531" s="65"/>
      <c r="C531" s="65"/>
      <c r="F531" s="65"/>
      <c r="G531" s="65"/>
      <c r="J531" s="65"/>
      <c r="K531" s="65"/>
      <c r="N531" s="65"/>
      <c r="O531" s="65"/>
      <c r="R531" s="65"/>
      <c r="S531" s="65"/>
    </row>
    <row r="532" spans="2:19" ht="15" x14ac:dyDescent="0.25">
      <c r="B532" s="65"/>
      <c r="C532" s="65"/>
      <c r="F532" s="65"/>
      <c r="G532" s="65"/>
      <c r="J532" s="65"/>
      <c r="K532" s="65"/>
      <c r="N532" s="65"/>
      <c r="O532" s="65"/>
      <c r="R532" s="65"/>
      <c r="S532" s="65"/>
    </row>
    <row r="533" spans="2:19" ht="15" x14ac:dyDescent="0.25">
      <c r="B533" s="65"/>
      <c r="C533" s="65"/>
      <c r="F533" s="65"/>
      <c r="G533" s="65"/>
      <c r="J533" s="65"/>
      <c r="K533" s="65"/>
      <c r="N533" s="65"/>
      <c r="O533" s="65"/>
      <c r="R533" s="65"/>
      <c r="S533" s="65"/>
    </row>
    <row r="534" spans="2:19" ht="15" x14ac:dyDescent="0.25">
      <c r="B534" s="65"/>
      <c r="C534" s="65"/>
      <c r="F534" s="65"/>
      <c r="G534" s="65"/>
      <c r="J534" s="65"/>
      <c r="K534" s="65"/>
      <c r="N534" s="65"/>
      <c r="O534" s="65"/>
      <c r="R534" s="65"/>
      <c r="S534" s="65"/>
    </row>
    <row r="535" spans="2:19" ht="15" x14ac:dyDescent="0.25">
      <c r="B535" s="65"/>
      <c r="C535" s="65"/>
      <c r="F535" s="65"/>
      <c r="G535" s="65"/>
      <c r="J535" s="65"/>
      <c r="K535" s="65"/>
      <c r="N535" s="65"/>
      <c r="O535" s="65"/>
      <c r="R535" s="65"/>
      <c r="S535" s="65"/>
    </row>
    <row r="536" spans="2:19" ht="15" x14ac:dyDescent="0.25">
      <c r="B536" s="65"/>
      <c r="C536" s="65"/>
      <c r="F536" s="65"/>
      <c r="G536" s="65"/>
      <c r="J536" s="65"/>
      <c r="K536" s="65"/>
      <c r="N536" s="65"/>
      <c r="O536" s="65"/>
      <c r="R536" s="65"/>
      <c r="S536" s="65"/>
    </row>
    <row r="537" spans="2:19" ht="15" x14ac:dyDescent="0.25">
      <c r="B537" s="65"/>
      <c r="C537" s="65"/>
      <c r="F537" s="65"/>
      <c r="G537" s="65"/>
      <c r="J537" s="65"/>
      <c r="K537" s="65"/>
      <c r="N537" s="65"/>
      <c r="O537" s="65"/>
      <c r="R537" s="65"/>
      <c r="S537" s="65"/>
    </row>
    <row r="538" spans="2:19" ht="15" x14ac:dyDescent="0.25">
      <c r="B538" s="65"/>
      <c r="C538" s="65"/>
      <c r="F538" s="65"/>
      <c r="G538" s="65"/>
      <c r="J538" s="65"/>
      <c r="K538" s="65"/>
      <c r="N538" s="65"/>
      <c r="O538" s="65"/>
      <c r="R538" s="65"/>
      <c r="S538" s="65"/>
    </row>
    <row r="539" spans="2:19" ht="15" x14ac:dyDescent="0.25">
      <c r="B539" s="65"/>
      <c r="C539" s="65"/>
      <c r="F539" s="65"/>
      <c r="G539" s="65"/>
      <c r="J539" s="65"/>
      <c r="K539" s="65"/>
      <c r="N539" s="65"/>
      <c r="O539" s="65"/>
      <c r="R539" s="65"/>
      <c r="S539" s="65"/>
    </row>
    <row r="540" spans="2:19" ht="15" x14ac:dyDescent="0.25">
      <c r="B540" s="65"/>
      <c r="C540" s="65"/>
      <c r="F540" s="65"/>
      <c r="G540" s="65"/>
      <c r="J540" s="65"/>
      <c r="K540" s="65"/>
      <c r="N540" s="65"/>
      <c r="O540" s="65"/>
      <c r="R540" s="65"/>
      <c r="S540" s="65"/>
    </row>
    <row r="541" spans="2:19" ht="15" x14ac:dyDescent="0.25">
      <c r="B541" s="65"/>
      <c r="C541" s="65"/>
      <c r="F541" s="65"/>
      <c r="G541" s="65"/>
      <c r="J541" s="65"/>
      <c r="K541" s="65"/>
      <c r="N541" s="65"/>
      <c r="O541" s="65"/>
      <c r="R541" s="65"/>
      <c r="S541" s="65"/>
    </row>
    <row r="542" spans="2:19" ht="15" x14ac:dyDescent="0.25">
      <c r="B542" s="65"/>
      <c r="C542" s="65"/>
      <c r="F542" s="65"/>
      <c r="G542" s="65"/>
      <c r="J542" s="65"/>
      <c r="K542" s="65"/>
      <c r="N542" s="65"/>
      <c r="O542" s="65"/>
      <c r="R542" s="65"/>
      <c r="S542" s="65"/>
    </row>
    <row r="543" spans="2:19" ht="15" x14ac:dyDescent="0.25">
      <c r="B543" s="65"/>
      <c r="C543" s="65"/>
      <c r="F543" s="65"/>
      <c r="G543" s="65"/>
      <c r="J543" s="65"/>
      <c r="K543" s="65"/>
      <c r="N543" s="65"/>
      <c r="O543" s="65"/>
      <c r="R543" s="65"/>
      <c r="S543" s="65"/>
    </row>
    <row r="544" spans="2:19" ht="15" x14ac:dyDescent="0.25">
      <c r="B544" s="65"/>
      <c r="C544" s="65"/>
      <c r="F544" s="65"/>
      <c r="G544" s="65"/>
      <c r="J544" s="65"/>
      <c r="K544" s="65"/>
      <c r="N544" s="65"/>
      <c r="O544" s="65"/>
      <c r="R544" s="65"/>
      <c r="S544" s="65"/>
    </row>
    <row r="545" spans="2:19" ht="15" x14ac:dyDescent="0.25">
      <c r="B545" s="65"/>
      <c r="C545" s="65"/>
      <c r="F545" s="65"/>
      <c r="G545" s="65"/>
      <c r="J545" s="65"/>
      <c r="K545" s="65"/>
      <c r="N545" s="65"/>
      <c r="O545" s="65"/>
      <c r="R545" s="65"/>
      <c r="S545" s="65"/>
    </row>
    <row r="546" spans="2:19" ht="15" x14ac:dyDescent="0.25">
      <c r="B546" s="65"/>
      <c r="C546" s="65"/>
      <c r="F546" s="65"/>
      <c r="G546" s="65"/>
      <c r="J546" s="65"/>
      <c r="K546" s="65"/>
      <c r="N546" s="65"/>
      <c r="O546" s="65"/>
      <c r="R546" s="65"/>
      <c r="S546" s="65"/>
    </row>
    <row r="547" spans="2:19" ht="15" x14ac:dyDescent="0.25">
      <c r="B547" s="65"/>
      <c r="C547" s="65"/>
      <c r="F547" s="65"/>
      <c r="G547" s="65"/>
      <c r="J547" s="65"/>
      <c r="K547" s="65"/>
      <c r="N547" s="65"/>
      <c r="O547" s="65"/>
      <c r="R547" s="65"/>
      <c r="S547" s="65"/>
    </row>
    <row r="548" spans="2:19" ht="15" x14ac:dyDescent="0.25">
      <c r="B548" s="65"/>
      <c r="C548" s="65"/>
      <c r="F548" s="65"/>
      <c r="G548" s="65"/>
      <c r="J548" s="65"/>
      <c r="K548" s="65"/>
      <c r="N548" s="65"/>
      <c r="O548" s="65"/>
      <c r="R548" s="65"/>
      <c r="S548" s="65"/>
    </row>
    <row r="549" spans="2:19" ht="15" x14ac:dyDescent="0.25">
      <c r="B549" s="65"/>
      <c r="C549" s="65"/>
      <c r="F549" s="65"/>
      <c r="G549" s="65"/>
      <c r="J549" s="65"/>
      <c r="K549" s="65"/>
      <c r="N549" s="65"/>
      <c r="O549" s="65"/>
      <c r="R549" s="65"/>
      <c r="S549" s="65"/>
    </row>
    <row r="550" spans="2:19" ht="15" x14ac:dyDescent="0.25">
      <c r="B550" s="65"/>
      <c r="C550" s="65"/>
      <c r="F550" s="65"/>
      <c r="G550" s="65"/>
      <c r="J550" s="65"/>
      <c r="K550" s="65"/>
      <c r="N550" s="65"/>
      <c r="O550" s="65"/>
      <c r="R550" s="65"/>
      <c r="S550" s="65"/>
    </row>
    <row r="551" spans="2:19" ht="15" x14ac:dyDescent="0.25">
      <c r="B551" s="65"/>
      <c r="C551" s="65"/>
      <c r="F551" s="65"/>
      <c r="G551" s="65"/>
      <c r="J551" s="65"/>
      <c r="K551" s="65"/>
      <c r="N551" s="65"/>
      <c r="O551" s="65"/>
      <c r="R551" s="65"/>
      <c r="S551" s="65"/>
    </row>
    <row r="552" spans="2:19" ht="15" x14ac:dyDescent="0.25">
      <c r="B552" s="65"/>
      <c r="C552" s="65"/>
      <c r="F552" s="65"/>
      <c r="G552" s="65"/>
      <c r="J552" s="65"/>
      <c r="K552" s="65"/>
      <c r="N552" s="65"/>
      <c r="O552" s="65"/>
      <c r="R552" s="65"/>
      <c r="S552" s="65"/>
    </row>
    <row r="553" spans="2:19" ht="15" x14ac:dyDescent="0.25">
      <c r="B553" s="65"/>
      <c r="C553" s="65"/>
      <c r="F553" s="65"/>
      <c r="G553" s="65"/>
      <c r="J553" s="65"/>
      <c r="K553" s="65"/>
      <c r="N553" s="65"/>
      <c r="O553" s="65"/>
      <c r="R553" s="65"/>
      <c r="S553" s="65"/>
    </row>
    <row r="554" spans="2:19" ht="15" x14ac:dyDescent="0.25">
      <c r="B554" s="65"/>
      <c r="C554" s="65"/>
      <c r="F554" s="65"/>
      <c r="G554" s="65"/>
      <c r="J554" s="65"/>
      <c r="K554" s="65"/>
      <c r="N554" s="65"/>
      <c r="O554" s="65"/>
      <c r="R554" s="65"/>
      <c r="S554" s="65"/>
    </row>
    <row r="555" spans="2:19" ht="15" x14ac:dyDescent="0.25">
      <c r="B555" s="65"/>
      <c r="C555" s="65"/>
      <c r="F555" s="65"/>
      <c r="G555" s="65"/>
      <c r="J555" s="65"/>
      <c r="K555" s="65"/>
      <c r="N555" s="65"/>
      <c r="O555" s="65"/>
      <c r="R555" s="65"/>
      <c r="S555" s="65"/>
    </row>
    <row r="556" spans="2:19" ht="15" x14ac:dyDescent="0.25">
      <c r="B556" s="65"/>
      <c r="C556" s="65"/>
      <c r="F556" s="65"/>
      <c r="G556" s="65"/>
      <c r="J556" s="65"/>
      <c r="K556" s="65"/>
      <c r="N556" s="65"/>
      <c r="O556" s="65"/>
      <c r="R556" s="65"/>
      <c r="S556" s="65"/>
    </row>
    <row r="557" spans="2:19" ht="15" x14ac:dyDescent="0.25">
      <c r="B557" s="65"/>
      <c r="C557" s="65"/>
      <c r="F557" s="65"/>
      <c r="G557" s="65"/>
      <c r="J557" s="65"/>
      <c r="K557" s="65"/>
      <c r="N557" s="65"/>
      <c r="O557" s="65"/>
      <c r="R557" s="65"/>
      <c r="S557" s="65"/>
    </row>
    <row r="558" spans="2:19" ht="15" x14ac:dyDescent="0.25">
      <c r="B558" s="65"/>
      <c r="C558" s="65"/>
      <c r="F558" s="65"/>
      <c r="G558" s="65"/>
      <c r="J558" s="65"/>
      <c r="K558" s="65"/>
      <c r="N558" s="65"/>
      <c r="O558" s="65"/>
      <c r="R558" s="65"/>
      <c r="S558" s="65"/>
    </row>
    <row r="559" spans="2:19" ht="15" x14ac:dyDescent="0.25">
      <c r="B559" s="65"/>
      <c r="C559" s="65"/>
      <c r="F559" s="65"/>
      <c r="G559" s="65"/>
      <c r="J559" s="65"/>
      <c r="K559" s="65"/>
      <c r="N559" s="65"/>
      <c r="O559" s="65"/>
      <c r="R559" s="65"/>
      <c r="S559" s="65"/>
    </row>
    <row r="560" spans="2:19" ht="15" x14ac:dyDescent="0.25">
      <c r="B560" s="65"/>
      <c r="C560" s="65"/>
      <c r="F560" s="65"/>
      <c r="G560" s="65"/>
      <c r="J560" s="65"/>
      <c r="K560" s="65"/>
      <c r="N560" s="65"/>
      <c r="O560" s="65"/>
      <c r="R560" s="65"/>
      <c r="S560" s="65"/>
    </row>
    <row r="561" spans="2:19" ht="15" x14ac:dyDescent="0.25">
      <c r="B561" s="65"/>
      <c r="C561" s="65"/>
      <c r="F561" s="65"/>
      <c r="G561" s="65"/>
      <c r="J561" s="65"/>
      <c r="K561" s="65"/>
      <c r="N561" s="65"/>
      <c r="O561" s="65"/>
      <c r="R561" s="65"/>
      <c r="S561" s="65"/>
    </row>
    <row r="562" spans="2:19" ht="15" x14ac:dyDescent="0.25">
      <c r="B562" s="65"/>
      <c r="C562" s="65"/>
      <c r="F562" s="65"/>
      <c r="G562" s="65"/>
      <c r="J562" s="65"/>
      <c r="K562" s="65"/>
      <c r="N562" s="65"/>
      <c r="O562" s="65"/>
      <c r="R562" s="65"/>
      <c r="S562" s="65"/>
    </row>
    <row r="563" spans="2:19" ht="15" x14ac:dyDescent="0.25">
      <c r="B563" s="65"/>
      <c r="C563" s="65"/>
      <c r="F563" s="65"/>
      <c r="G563" s="65"/>
      <c r="J563" s="65"/>
      <c r="K563" s="65"/>
      <c r="N563" s="65"/>
      <c r="O563" s="65"/>
      <c r="R563" s="65"/>
      <c r="S563" s="65"/>
    </row>
    <row r="564" spans="2:19" ht="15" x14ac:dyDescent="0.25">
      <c r="B564" s="65"/>
      <c r="C564" s="65"/>
      <c r="F564" s="65"/>
      <c r="G564" s="65"/>
      <c r="J564" s="65"/>
      <c r="K564" s="65"/>
      <c r="N564" s="65"/>
      <c r="O564" s="65"/>
      <c r="R564" s="65"/>
      <c r="S564" s="65"/>
    </row>
    <row r="565" spans="2:19" ht="15" x14ac:dyDescent="0.25">
      <c r="B565" s="65"/>
      <c r="C565" s="65"/>
      <c r="F565" s="65"/>
      <c r="G565" s="65"/>
      <c r="J565" s="65"/>
      <c r="K565" s="65"/>
      <c r="N565" s="65"/>
      <c r="O565" s="65"/>
      <c r="R565" s="65"/>
      <c r="S565" s="65"/>
    </row>
    <row r="566" spans="2:19" ht="15" x14ac:dyDescent="0.25">
      <c r="B566" s="65"/>
      <c r="C566" s="65"/>
      <c r="F566" s="65"/>
      <c r="G566" s="65"/>
      <c r="J566" s="65"/>
      <c r="K566" s="65"/>
      <c r="N566" s="65"/>
      <c r="O566" s="65"/>
      <c r="R566" s="65"/>
      <c r="S566" s="65"/>
    </row>
    <row r="567" spans="2:19" ht="15" x14ac:dyDescent="0.25">
      <c r="B567" s="65"/>
      <c r="C567" s="65"/>
      <c r="F567" s="65"/>
      <c r="G567" s="65"/>
      <c r="J567" s="65"/>
      <c r="K567" s="65"/>
      <c r="N567" s="65"/>
      <c r="O567" s="65"/>
      <c r="R567" s="65"/>
      <c r="S567" s="65"/>
    </row>
    <row r="568" spans="2:19" ht="15" x14ac:dyDescent="0.25">
      <c r="B568" s="65"/>
      <c r="C568" s="65"/>
      <c r="F568" s="65"/>
      <c r="G568" s="65"/>
      <c r="J568" s="65"/>
      <c r="K568" s="65"/>
      <c r="N568" s="65"/>
      <c r="O568" s="65"/>
      <c r="R568" s="65"/>
      <c r="S568" s="65"/>
    </row>
    <row r="569" spans="2:19" ht="15" x14ac:dyDescent="0.25">
      <c r="B569" s="65"/>
      <c r="C569" s="65"/>
      <c r="F569" s="65"/>
      <c r="G569" s="65"/>
      <c r="J569" s="65"/>
      <c r="K569" s="65"/>
      <c r="N569" s="65"/>
      <c r="O569" s="65"/>
      <c r="R569" s="65"/>
      <c r="S569" s="65"/>
    </row>
    <row r="570" spans="2:19" ht="15" x14ac:dyDescent="0.25">
      <c r="B570" s="65"/>
      <c r="C570" s="65"/>
      <c r="F570" s="65"/>
      <c r="G570" s="65"/>
      <c r="J570" s="65"/>
      <c r="K570" s="65"/>
      <c r="N570" s="65"/>
      <c r="O570" s="65"/>
      <c r="R570" s="65"/>
      <c r="S570" s="65"/>
    </row>
    <row r="571" spans="2:19" ht="15" x14ac:dyDescent="0.25">
      <c r="B571" s="65"/>
      <c r="C571" s="65"/>
      <c r="F571" s="65"/>
      <c r="G571" s="65"/>
      <c r="J571" s="65"/>
      <c r="K571" s="65"/>
      <c r="N571" s="65"/>
      <c r="O571" s="65"/>
      <c r="R571" s="65"/>
      <c r="S571" s="65"/>
    </row>
    <row r="572" spans="2:19" ht="15" x14ac:dyDescent="0.25">
      <c r="B572" s="65"/>
      <c r="C572" s="65"/>
      <c r="F572" s="65"/>
      <c r="G572" s="65"/>
      <c r="J572" s="65"/>
      <c r="K572" s="65"/>
      <c r="N572" s="65"/>
      <c r="O572" s="65"/>
      <c r="R572" s="65"/>
      <c r="S572" s="65"/>
    </row>
    <row r="573" spans="2:19" ht="15" x14ac:dyDescent="0.25">
      <c r="B573" s="65"/>
      <c r="C573" s="65"/>
      <c r="F573" s="65"/>
      <c r="G573" s="65"/>
      <c r="J573" s="65"/>
      <c r="K573" s="65"/>
      <c r="N573" s="65"/>
      <c r="O573" s="65"/>
      <c r="R573" s="65"/>
      <c r="S573" s="65"/>
    </row>
    <row r="574" spans="2:19" ht="15" x14ac:dyDescent="0.25">
      <c r="B574" s="65"/>
      <c r="C574" s="65"/>
      <c r="F574" s="65"/>
      <c r="G574" s="65"/>
      <c r="J574" s="65"/>
      <c r="K574" s="65"/>
      <c r="N574" s="65"/>
      <c r="O574" s="65"/>
      <c r="R574" s="65"/>
      <c r="S574" s="65"/>
    </row>
    <row r="575" spans="2:19" ht="15" x14ac:dyDescent="0.25">
      <c r="B575" s="65"/>
      <c r="C575" s="65"/>
      <c r="F575" s="65"/>
      <c r="G575" s="65"/>
      <c r="J575" s="65"/>
      <c r="K575" s="65"/>
      <c r="N575" s="65"/>
      <c r="O575" s="65"/>
      <c r="R575" s="65"/>
      <c r="S575" s="65"/>
    </row>
    <row r="576" spans="2:19" ht="15" x14ac:dyDescent="0.25">
      <c r="B576" s="65"/>
      <c r="C576" s="65"/>
      <c r="F576" s="65"/>
      <c r="G576" s="65"/>
      <c r="J576" s="65"/>
      <c r="K576" s="65"/>
      <c r="N576" s="65"/>
      <c r="O576" s="65"/>
      <c r="R576" s="65"/>
      <c r="S576" s="65"/>
    </row>
    <row r="577" spans="2:19" ht="15" x14ac:dyDescent="0.25">
      <c r="B577" s="65"/>
      <c r="C577" s="65"/>
      <c r="F577" s="65"/>
      <c r="G577" s="65"/>
      <c r="J577" s="65"/>
      <c r="K577" s="65"/>
      <c r="N577" s="65"/>
      <c r="O577" s="65"/>
      <c r="R577" s="65"/>
      <c r="S577" s="65"/>
    </row>
    <row r="578" spans="2:19" ht="15" x14ac:dyDescent="0.25">
      <c r="B578" s="65"/>
      <c r="C578" s="65"/>
      <c r="F578" s="65"/>
      <c r="G578" s="65"/>
      <c r="J578" s="65"/>
      <c r="K578" s="65"/>
      <c r="N578" s="65"/>
      <c r="O578" s="65"/>
      <c r="R578" s="65"/>
      <c r="S578" s="65"/>
    </row>
    <row r="579" spans="2:19" ht="15" x14ac:dyDescent="0.25">
      <c r="B579" s="65"/>
      <c r="C579" s="65"/>
      <c r="F579" s="65"/>
      <c r="G579" s="65"/>
      <c r="J579" s="65"/>
      <c r="K579" s="65"/>
      <c r="N579" s="65"/>
      <c r="O579" s="65"/>
      <c r="R579" s="65"/>
      <c r="S579" s="65"/>
    </row>
    <row r="580" spans="2:19" ht="15" x14ac:dyDescent="0.25">
      <c r="B580" s="65"/>
      <c r="C580" s="65"/>
      <c r="F580" s="65"/>
      <c r="G580" s="65"/>
      <c r="J580" s="65"/>
      <c r="K580" s="65"/>
      <c r="N580" s="65"/>
      <c r="O580" s="65"/>
      <c r="R580" s="65"/>
      <c r="S580" s="65"/>
    </row>
    <row r="581" spans="2:19" ht="15" x14ac:dyDescent="0.25">
      <c r="B581" s="65"/>
      <c r="C581" s="65"/>
      <c r="F581" s="65"/>
      <c r="G581" s="65"/>
      <c r="J581" s="65"/>
      <c r="K581" s="65"/>
      <c r="N581" s="65"/>
      <c r="O581" s="65"/>
      <c r="R581" s="65"/>
      <c r="S581" s="65"/>
    </row>
    <row r="582" spans="2:19" ht="15" x14ac:dyDescent="0.25">
      <c r="B582" s="65"/>
      <c r="C582" s="65"/>
      <c r="F582" s="65"/>
      <c r="G582" s="65"/>
      <c r="J582" s="65"/>
      <c r="K582" s="65"/>
      <c r="N582" s="65"/>
      <c r="O582" s="65"/>
      <c r="R582" s="65"/>
      <c r="S582" s="65"/>
    </row>
    <row r="583" spans="2:19" ht="15" x14ac:dyDescent="0.25">
      <c r="B583" s="65"/>
      <c r="C583" s="65"/>
      <c r="F583" s="65"/>
      <c r="G583" s="65"/>
      <c r="J583" s="65"/>
      <c r="K583" s="65"/>
      <c r="N583" s="65"/>
      <c r="O583" s="65"/>
      <c r="R583" s="65"/>
      <c r="S583" s="65"/>
    </row>
    <row r="584" spans="2:19" ht="15" x14ac:dyDescent="0.25">
      <c r="B584" s="65"/>
      <c r="C584" s="65"/>
      <c r="F584" s="65"/>
      <c r="G584" s="65"/>
      <c r="J584" s="65"/>
      <c r="K584" s="65"/>
      <c r="N584" s="65"/>
      <c r="O584" s="65"/>
      <c r="R584" s="65"/>
      <c r="S584" s="65"/>
    </row>
    <row r="585" spans="2:19" ht="15" x14ac:dyDescent="0.25">
      <c r="B585" s="65"/>
      <c r="C585" s="65"/>
      <c r="F585" s="65"/>
      <c r="G585" s="65"/>
      <c r="J585" s="65"/>
      <c r="K585" s="65"/>
      <c r="N585" s="65"/>
      <c r="O585" s="65"/>
      <c r="R585" s="65"/>
      <c r="S585" s="65"/>
    </row>
    <row r="586" spans="2:19" ht="15" x14ac:dyDescent="0.25">
      <c r="B586" s="65"/>
      <c r="C586" s="65"/>
      <c r="F586" s="65"/>
      <c r="G586" s="65"/>
      <c r="J586" s="65"/>
      <c r="K586" s="65"/>
      <c r="N586" s="65"/>
      <c r="O586" s="65"/>
      <c r="R586" s="65"/>
      <c r="S586" s="65"/>
    </row>
    <row r="587" spans="2:19" ht="15" x14ac:dyDescent="0.25">
      <c r="B587" s="65"/>
      <c r="C587" s="65"/>
      <c r="F587" s="65"/>
      <c r="G587" s="65"/>
      <c r="J587" s="65"/>
      <c r="K587" s="65"/>
      <c r="N587" s="65"/>
      <c r="O587" s="65"/>
      <c r="R587" s="65"/>
      <c r="S587" s="65"/>
    </row>
    <row r="588" spans="2:19" ht="15" x14ac:dyDescent="0.25">
      <c r="B588" s="65"/>
      <c r="C588" s="65"/>
      <c r="F588" s="65"/>
      <c r="G588" s="65"/>
      <c r="J588" s="65"/>
      <c r="K588" s="65"/>
      <c r="N588" s="65"/>
      <c r="O588" s="65"/>
      <c r="R588" s="65"/>
      <c r="S588" s="65"/>
    </row>
    <row r="589" spans="2:19" ht="15" x14ac:dyDescent="0.25">
      <c r="B589" s="65"/>
      <c r="C589" s="65"/>
      <c r="F589" s="65"/>
      <c r="G589" s="65"/>
      <c r="J589" s="65"/>
      <c r="K589" s="65"/>
      <c r="N589" s="65"/>
      <c r="O589" s="65"/>
      <c r="R589" s="65"/>
      <c r="S589" s="65"/>
    </row>
    <row r="590" spans="2:19" ht="15" x14ac:dyDescent="0.25">
      <c r="B590" s="65"/>
      <c r="C590" s="65"/>
      <c r="F590" s="65"/>
      <c r="G590" s="65"/>
      <c r="J590" s="65"/>
      <c r="K590" s="65"/>
      <c r="N590" s="65"/>
      <c r="O590" s="65"/>
      <c r="R590" s="65"/>
      <c r="S590" s="65"/>
    </row>
    <row r="591" spans="2:19" ht="15" x14ac:dyDescent="0.25">
      <c r="B591" s="65"/>
      <c r="C591" s="65"/>
      <c r="F591" s="65"/>
      <c r="G591" s="65"/>
      <c r="J591" s="65"/>
      <c r="K591" s="65"/>
      <c r="N591" s="65"/>
      <c r="O591" s="65"/>
      <c r="R591" s="65"/>
      <c r="S591" s="65"/>
    </row>
    <row r="592" spans="2:19" ht="15" x14ac:dyDescent="0.25">
      <c r="B592" s="65"/>
      <c r="C592" s="65"/>
      <c r="F592" s="65"/>
      <c r="G592" s="65"/>
      <c r="J592" s="65"/>
      <c r="K592" s="65"/>
      <c r="N592" s="65"/>
      <c r="O592" s="65"/>
      <c r="R592" s="65"/>
      <c r="S592" s="65"/>
    </row>
    <row r="593" spans="2:19" ht="15" x14ac:dyDescent="0.25">
      <c r="B593" s="65"/>
      <c r="C593" s="65"/>
      <c r="F593" s="65"/>
      <c r="G593" s="65"/>
      <c r="J593" s="65"/>
      <c r="K593" s="65"/>
      <c r="N593" s="65"/>
      <c r="O593" s="65"/>
      <c r="R593" s="65"/>
      <c r="S593" s="65"/>
    </row>
    <row r="594" spans="2:19" ht="15" x14ac:dyDescent="0.25">
      <c r="B594" s="65"/>
      <c r="C594" s="65"/>
      <c r="F594" s="65"/>
      <c r="G594" s="65"/>
      <c r="J594" s="65"/>
      <c r="K594" s="65"/>
      <c r="N594" s="65"/>
      <c r="O594" s="65"/>
      <c r="R594" s="65"/>
      <c r="S594" s="65"/>
    </row>
    <row r="595" spans="2:19" ht="15" x14ac:dyDescent="0.25">
      <c r="B595" s="65"/>
      <c r="C595" s="65"/>
      <c r="F595" s="65"/>
      <c r="G595" s="65"/>
      <c r="J595" s="65"/>
      <c r="K595" s="65"/>
      <c r="N595" s="65"/>
      <c r="O595" s="65"/>
      <c r="R595" s="65"/>
      <c r="S595" s="65"/>
    </row>
    <row r="596" spans="2:19" ht="15" x14ac:dyDescent="0.25">
      <c r="B596" s="65"/>
      <c r="C596" s="65"/>
      <c r="F596" s="65"/>
      <c r="G596" s="65"/>
      <c r="J596" s="65"/>
      <c r="K596" s="65"/>
      <c r="N596" s="65"/>
      <c r="O596" s="65"/>
      <c r="R596" s="65"/>
      <c r="S596" s="65"/>
    </row>
    <row r="597" spans="2:19" ht="15" x14ac:dyDescent="0.25">
      <c r="B597" s="65"/>
      <c r="C597" s="65"/>
      <c r="F597" s="65"/>
      <c r="G597" s="65"/>
      <c r="J597" s="65"/>
      <c r="K597" s="65"/>
      <c r="N597" s="65"/>
      <c r="O597" s="65"/>
      <c r="R597" s="65"/>
      <c r="S597" s="65"/>
    </row>
    <row r="598" spans="2:19" ht="15" x14ac:dyDescent="0.25">
      <c r="B598" s="65"/>
      <c r="C598" s="65"/>
      <c r="F598" s="65"/>
      <c r="G598" s="65"/>
      <c r="J598" s="65"/>
      <c r="K598" s="65"/>
      <c r="N598" s="65"/>
      <c r="O598" s="65"/>
      <c r="R598" s="65"/>
      <c r="S598" s="65"/>
    </row>
    <row r="599" spans="2:19" ht="15" x14ac:dyDescent="0.25">
      <c r="B599" s="65"/>
      <c r="C599" s="65"/>
      <c r="F599" s="65"/>
      <c r="G599" s="65"/>
      <c r="J599" s="65"/>
      <c r="K599" s="65"/>
      <c r="N599" s="65"/>
      <c r="O599" s="65"/>
      <c r="R599" s="65"/>
      <c r="S599" s="65"/>
    </row>
    <row r="600" spans="2:19" ht="15" x14ac:dyDescent="0.25">
      <c r="B600" s="65"/>
      <c r="C600" s="65"/>
      <c r="F600" s="65"/>
      <c r="G600" s="65"/>
      <c r="J600" s="65"/>
      <c r="K600" s="65"/>
      <c r="N600" s="65"/>
      <c r="O600" s="65"/>
      <c r="R600" s="65"/>
      <c r="S600" s="65"/>
    </row>
    <row r="601" spans="2:19" ht="15" x14ac:dyDescent="0.25">
      <c r="B601" s="65"/>
      <c r="C601" s="65"/>
      <c r="F601" s="65"/>
      <c r="G601" s="65"/>
      <c r="J601" s="65"/>
      <c r="K601" s="65"/>
      <c r="N601" s="65"/>
      <c r="O601" s="65"/>
      <c r="R601" s="65"/>
      <c r="S601" s="65"/>
    </row>
    <row r="602" spans="2:19" ht="15" x14ac:dyDescent="0.25">
      <c r="B602" s="65"/>
      <c r="C602" s="65"/>
      <c r="F602" s="65"/>
      <c r="G602" s="65"/>
      <c r="J602" s="65"/>
      <c r="K602" s="65"/>
      <c r="N602" s="65"/>
      <c r="O602" s="65"/>
      <c r="R602" s="65"/>
      <c r="S602" s="65"/>
    </row>
    <row r="603" spans="2:19" ht="15" x14ac:dyDescent="0.25">
      <c r="B603" s="65"/>
      <c r="C603" s="65"/>
      <c r="F603" s="65"/>
      <c r="G603" s="65"/>
      <c r="J603" s="65"/>
      <c r="K603" s="65"/>
      <c r="N603" s="65"/>
      <c r="O603" s="65"/>
      <c r="R603" s="65"/>
      <c r="S603" s="65"/>
    </row>
    <row r="604" spans="2:19" ht="15" x14ac:dyDescent="0.25">
      <c r="B604" s="65"/>
      <c r="C604" s="65"/>
      <c r="F604" s="65"/>
      <c r="G604" s="65"/>
      <c r="J604" s="65"/>
      <c r="K604" s="65"/>
      <c r="N604" s="65"/>
      <c r="O604" s="65"/>
      <c r="R604" s="65"/>
      <c r="S604" s="65"/>
    </row>
    <row r="605" spans="2:19" ht="15" x14ac:dyDescent="0.25">
      <c r="B605" s="65"/>
      <c r="C605" s="65"/>
      <c r="F605" s="65"/>
      <c r="G605" s="65"/>
      <c r="J605" s="65"/>
      <c r="K605" s="65"/>
      <c r="N605" s="65"/>
      <c r="O605" s="65"/>
      <c r="R605" s="65"/>
      <c r="S605" s="65"/>
    </row>
    <row r="606" spans="2:19" ht="15" x14ac:dyDescent="0.25">
      <c r="B606" s="65"/>
      <c r="C606" s="65"/>
      <c r="F606" s="65"/>
      <c r="G606" s="65"/>
      <c r="J606" s="65"/>
      <c r="K606" s="65"/>
      <c r="N606" s="65"/>
      <c r="O606" s="65"/>
      <c r="R606" s="65"/>
      <c r="S606" s="65"/>
    </row>
    <row r="607" spans="2:19" ht="15" x14ac:dyDescent="0.25">
      <c r="B607" s="65"/>
      <c r="C607" s="65"/>
      <c r="F607" s="65"/>
      <c r="G607" s="65"/>
      <c r="J607" s="65"/>
      <c r="K607" s="65"/>
      <c r="N607" s="65"/>
      <c r="O607" s="65"/>
      <c r="R607" s="65"/>
      <c r="S607" s="65"/>
    </row>
    <row r="608" spans="2:19" ht="15" x14ac:dyDescent="0.25">
      <c r="B608" s="65"/>
      <c r="C608" s="65"/>
      <c r="F608" s="65"/>
      <c r="G608" s="65"/>
      <c r="J608" s="65"/>
      <c r="K608" s="65"/>
      <c r="N608" s="65"/>
      <c r="O608" s="65"/>
      <c r="R608" s="65"/>
      <c r="S608" s="65"/>
    </row>
    <row r="609" spans="2:19" ht="15" x14ac:dyDescent="0.25">
      <c r="B609" s="65"/>
      <c r="C609" s="65"/>
      <c r="F609" s="65"/>
      <c r="G609" s="65"/>
      <c r="J609" s="65"/>
      <c r="K609" s="65"/>
      <c r="N609" s="65"/>
      <c r="O609" s="65"/>
      <c r="R609" s="65"/>
      <c r="S609" s="65"/>
    </row>
    <row r="610" spans="2:19" ht="15" x14ac:dyDescent="0.25">
      <c r="B610" s="65"/>
      <c r="C610" s="65"/>
      <c r="F610" s="65"/>
      <c r="G610" s="65"/>
      <c r="J610" s="65"/>
      <c r="K610" s="65"/>
      <c r="N610" s="65"/>
      <c r="O610" s="65"/>
      <c r="R610" s="65"/>
      <c r="S610" s="65"/>
    </row>
    <row r="611" spans="2:19" ht="15" x14ac:dyDescent="0.25">
      <c r="B611" s="65"/>
      <c r="C611" s="65"/>
      <c r="F611" s="65"/>
      <c r="G611" s="65"/>
      <c r="J611" s="65"/>
      <c r="K611" s="65"/>
      <c r="N611" s="65"/>
      <c r="O611" s="65"/>
      <c r="R611" s="65"/>
      <c r="S611" s="65"/>
    </row>
    <row r="612" spans="2:19" ht="15" x14ac:dyDescent="0.25">
      <c r="B612" s="65"/>
      <c r="C612" s="65"/>
      <c r="F612" s="65"/>
      <c r="G612" s="65"/>
      <c r="J612" s="65"/>
      <c r="K612" s="65"/>
      <c r="N612" s="65"/>
      <c r="O612" s="65"/>
      <c r="R612" s="65"/>
      <c r="S612" s="65"/>
    </row>
    <row r="613" spans="2:19" ht="15" x14ac:dyDescent="0.25">
      <c r="B613" s="65"/>
      <c r="C613" s="65"/>
      <c r="F613" s="65"/>
      <c r="G613" s="65"/>
      <c r="J613" s="65"/>
      <c r="K613" s="65"/>
      <c r="N613" s="65"/>
      <c r="O613" s="65"/>
      <c r="R613" s="65"/>
      <c r="S613" s="65"/>
    </row>
    <row r="614" spans="2:19" ht="15" x14ac:dyDescent="0.25">
      <c r="B614" s="65"/>
      <c r="C614" s="65"/>
      <c r="F614" s="65"/>
      <c r="G614" s="65"/>
      <c r="J614" s="65"/>
      <c r="K614" s="65"/>
      <c r="N614" s="65"/>
      <c r="O614" s="65"/>
      <c r="R614" s="65"/>
      <c r="S614" s="65"/>
    </row>
    <row r="615" spans="2:19" ht="15" x14ac:dyDescent="0.25">
      <c r="B615" s="65"/>
      <c r="C615" s="65"/>
      <c r="F615" s="65"/>
      <c r="G615" s="65"/>
      <c r="J615" s="65"/>
      <c r="K615" s="65"/>
      <c r="N615" s="65"/>
      <c r="O615" s="65"/>
      <c r="R615" s="65"/>
      <c r="S615" s="65"/>
    </row>
    <row r="616" spans="2:19" ht="15" x14ac:dyDescent="0.25">
      <c r="B616" s="65"/>
      <c r="C616" s="65"/>
      <c r="F616" s="65"/>
      <c r="G616" s="65"/>
      <c r="J616" s="65"/>
      <c r="K616" s="65"/>
      <c r="N616" s="65"/>
      <c r="O616" s="65"/>
      <c r="R616" s="65"/>
      <c r="S616" s="65"/>
    </row>
    <row r="617" spans="2:19" ht="15" x14ac:dyDescent="0.25">
      <c r="B617" s="65"/>
      <c r="C617" s="65"/>
      <c r="F617" s="65"/>
      <c r="G617" s="65"/>
      <c r="J617" s="65"/>
      <c r="K617" s="65"/>
      <c r="N617" s="65"/>
      <c r="O617" s="65"/>
      <c r="R617" s="65"/>
      <c r="S617" s="65"/>
    </row>
    <row r="618" spans="2:19" ht="15" x14ac:dyDescent="0.25">
      <c r="B618" s="65"/>
      <c r="C618" s="65"/>
      <c r="F618" s="65"/>
      <c r="G618" s="65"/>
      <c r="J618" s="65"/>
      <c r="K618" s="65"/>
      <c r="N618" s="65"/>
      <c r="O618" s="65"/>
      <c r="R618" s="65"/>
      <c r="S618" s="65"/>
    </row>
    <row r="619" spans="2:19" ht="15" x14ac:dyDescent="0.25">
      <c r="B619" s="65"/>
      <c r="C619" s="65"/>
      <c r="F619" s="65"/>
      <c r="G619" s="65"/>
      <c r="J619" s="65"/>
      <c r="K619" s="65"/>
      <c r="N619" s="65"/>
      <c r="O619" s="65"/>
      <c r="R619" s="65"/>
      <c r="S619" s="65"/>
    </row>
    <row r="620" spans="2:19" ht="15" x14ac:dyDescent="0.25">
      <c r="B620" s="65"/>
      <c r="C620" s="65"/>
      <c r="F620" s="65"/>
      <c r="G620" s="65"/>
      <c r="J620" s="65"/>
      <c r="K620" s="65"/>
      <c r="N620" s="65"/>
      <c r="O620" s="65"/>
      <c r="R620" s="65"/>
      <c r="S620" s="65"/>
    </row>
    <row r="621" spans="2:19" ht="15" x14ac:dyDescent="0.25">
      <c r="B621" s="65"/>
      <c r="C621" s="65"/>
      <c r="F621" s="65"/>
      <c r="G621" s="65"/>
      <c r="J621" s="65"/>
      <c r="K621" s="65"/>
      <c r="N621" s="65"/>
      <c r="O621" s="65"/>
      <c r="R621" s="65"/>
      <c r="S621" s="65"/>
    </row>
    <row r="622" spans="2:19" ht="15" x14ac:dyDescent="0.25">
      <c r="B622" s="65"/>
      <c r="C622" s="65"/>
      <c r="F622" s="65"/>
      <c r="G622" s="65"/>
      <c r="J622" s="65"/>
      <c r="K622" s="65"/>
      <c r="N622" s="65"/>
      <c r="O622" s="65"/>
      <c r="R622" s="65"/>
      <c r="S622" s="65"/>
    </row>
    <row r="623" spans="2:19" ht="15" x14ac:dyDescent="0.25">
      <c r="B623" s="65"/>
      <c r="C623" s="65"/>
      <c r="F623" s="65"/>
      <c r="G623" s="65"/>
      <c r="J623" s="65"/>
      <c r="K623" s="65"/>
      <c r="N623" s="65"/>
      <c r="O623" s="65"/>
      <c r="R623" s="65"/>
      <c r="S623" s="65"/>
    </row>
    <row r="624" spans="2:19" ht="15" x14ac:dyDescent="0.25">
      <c r="B624" s="65"/>
      <c r="C624" s="65"/>
      <c r="F624" s="65"/>
      <c r="G624" s="65"/>
      <c r="J624" s="65"/>
      <c r="K624" s="65"/>
      <c r="N624" s="65"/>
      <c r="O624" s="65"/>
      <c r="R624" s="65"/>
      <c r="S624" s="65"/>
    </row>
    <row r="625" spans="2:19" ht="15" x14ac:dyDescent="0.25">
      <c r="B625" s="65"/>
      <c r="C625" s="65"/>
      <c r="F625" s="65"/>
      <c r="G625" s="65"/>
      <c r="J625" s="65"/>
      <c r="K625" s="65"/>
      <c r="N625" s="65"/>
      <c r="O625" s="65"/>
      <c r="R625" s="65"/>
      <c r="S625" s="65"/>
    </row>
    <row r="626" spans="2:19" ht="15" x14ac:dyDescent="0.25">
      <c r="B626" s="65"/>
      <c r="C626" s="65"/>
      <c r="F626" s="65"/>
      <c r="G626" s="65"/>
      <c r="J626" s="65"/>
      <c r="K626" s="65"/>
      <c r="N626" s="65"/>
      <c r="O626" s="65"/>
      <c r="R626" s="65"/>
      <c r="S626" s="65"/>
    </row>
    <row r="627" spans="2:19" ht="15" x14ac:dyDescent="0.25">
      <c r="B627" s="65"/>
      <c r="C627" s="65"/>
      <c r="F627" s="65"/>
      <c r="G627" s="65"/>
      <c r="J627" s="65"/>
      <c r="K627" s="65"/>
      <c r="N627" s="65"/>
      <c r="O627" s="65"/>
      <c r="R627" s="65"/>
      <c r="S627" s="65"/>
    </row>
    <row r="628" spans="2:19" ht="15" x14ac:dyDescent="0.25">
      <c r="B628" s="65"/>
      <c r="C628" s="65"/>
      <c r="F628" s="65"/>
      <c r="G628" s="65"/>
      <c r="J628" s="65"/>
      <c r="K628" s="65"/>
      <c r="N628" s="65"/>
      <c r="O628" s="65"/>
      <c r="R628" s="65"/>
      <c r="S628" s="65"/>
    </row>
    <row r="629" spans="2:19" ht="15" x14ac:dyDescent="0.25">
      <c r="B629" s="65"/>
      <c r="C629" s="65"/>
      <c r="F629" s="65"/>
      <c r="G629" s="65"/>
      <c r="J629" s="65"/>
      <c r="K629" s="65"/>
      <c r="N629" s="65"/>
      <c r="O629" s="65"/>
      <c r="R629" s="65"/>
      <c r="S629" s="65"/>
    </row>
    <row r="630" spans="2:19" ht="15" x14ac:dyDescent="0.25">
      <c r="B630" s="65"/>
      <c r="C630" s="65"/>
      <c r="F630" s="65"/>
      <c r="G630" s="65"/>
      <c r="J630" s="65"/>
      <c r="K630" s="65"/>
      <c r="N630" s="65"/>
      <c r="O630" s="65"/>
      <c r="R630" s="65"/>
      <c r="S630" s="65"/>
    </row>
    <row r="631" spans="2:19" ht="15" x14ac:dyDescent="0.25">
      <c r="B631" s="65"/>
      <c r="C631" s="65"/>
      <c r="F631" s="65"/>
      <c r="G631" s="65"/>
      <c r="J631" s="65"/>
      <c r="K631" s="65"/>
      <c r="N631" s="65"/>
      <c r="O631" s="65"/>
      <c r="R631" s="65"/>
      <c r="S631" s="65"/>
    </row>
    <row r="632" spans="2:19" ht="15" x14ac:dyDescent="0.25">
      <c r="B632" s="65"/>
      <c r="C632" s="65"/>
      <c r="F632" s="65"/>
      <c r="G632" s="65"/>
      <c r="J632" s="65"/>
      <c r="K632" s="65"/>
      <c r="N632" s="65"/>
      <c r="O632" s="65"/>
      <c r="R632" s="65"/>
      <c r="S632" s="65"/>
    </row>
    <row r="633" spans="2:19" ht="15" x14ac:dyDescent="0.25">
      <c r="B633" s="65"/>
      <c r="C633" s="65"/>
      <c r="F633" s="65"/>
      <c r="G633" s="65"/>
      <c r="J633" s="65"/>
      <c r="K633" s="65"/>
      <c r="N633" s="65"/>
      <c r="O633" s="65"/>
      <c r="R633" s="65"/>
      <c r="S633" s="65"/>
    </row>
    <row r="634" spans="2:19" ht="15" x14ac:dyDescent="0.25">
      <c r="B634" s="65"/>
      <c r="C634" s="65"/>
      <c r="F634" s="65"/>
      <c r="G634" s="65"/>
      <c r="J634" s="65"/>
      <c r="K634" s="65"/>
      <c r="N634" s="65"/>
      <c r="O634" s="65"/>
      <c r="R634" s="65"/>
      <c r="S634" s="65"/>
    </row>
    <row r="635" spans="2:19" ht="15" x14ac:dyDescent="0.25">
      <c r="B635" s="65"/>
      <c r="C635" s="65"/>
      <c r="F635" s="65"/>
      <c r="G635" s="65"/>
      <c r="J635" s="65"/>
      <c r="K635" s="65"/>
      <c r="N635" s="65"/>
      <c r="O635" s="65"/>
      <c r="R635" s="65"/>
      <c r="S635" s="65"/>
    </row>
    <row r="636" spans="2:19" ht="15" x14ac:dyDescent="0.25">
      <c r="B636" s="65"/>
      <c r="C636" s="65"/>
      <c r="F636" s="65"/>
      <c r="G636" s="65"/>
      <c r="J636" s="65"/>
      <c r="K636" s="65"/>
      <c r="N636" s="65"/>
      <c r="O636" s="65"/>
      <c r="R636" s="65"/>
      <c r="S636" s="65"/>
    </row>
    <row r="637" spans="2:19" ht="15" x14ac:dyDescent="0.25">
      <c r="B637" s="65"/>
      <c r="C637" s="65"/>
      <c r="F637" s="65"/>
      <c r="G637" s="65"/>
      <c r="J637" s="65"/>
      <c r="K637" s="65"/>
      <c r="N637" s="65"/>
      <c r="O637" s="65"/>
      <c r="R637" s="65"/>
      <c r="S637" s="65"/>
    </row>
    <row r="638" spans="2:19" ht="15" x14ac:dyDescent="0.25">
      <c r="B638" s="65"/>
      <c r="C638" s="65"/>
      <c r="F638" s="65"/>
      <c r="G638" s="65"/>
      <c r="J638" s="65"/>
      <c r="K638" s="65"/>
      <c r="N638" s="65"/>
      <c r="O638" s="65"/>
      <c r="R638" s="65"/>
      <c r="S638" s="65"/>
    </row>
    <row r="639" spans="2:19" ht="15" x14ac:dyDescent="0.25">
      <c r="B639" s="65"/>
      <c r="C639" s="65"/>
      <c r="F639" s="65"/>
      <c r="G639" s="65"/>
      <c r="J639" s="65"/>
      <c r="K639" s="65"/>
      <c r="N639" s="65"/>
      <c r="O639" s="65"/>
      <c r="R639" s="65"/>
      <c r="S639" s="65"/>
    </row>
    <row r="640" spans="2:19" ht="15" x14ac:dyDescent="0.25">
      <c r="B640" s="65"/>
      <c r="C640" s="65"/>
      <c r="F640" s="65"/>
      <c r="G640" s="65"/>
      <c r="J640" s="65"/>
      <c r="K640" s="65"/>
      <c r="N640" s="65"/>
      <c r="O640" s="65"/>
      <c r="R640" s="65"/>
      <c r="S640" s="65"/>
    </row>
    <row r="641" spans="2:19" ht="15" x14ac:dyDescent="0.25">
      <c r="B641" s="65"/>
      <c r="C641" s="65"/>
      <c r="F641" s="65"/>
      <c r="G641" s="65"/>
      <c r="J641" s="65"/>
      <c r="K641" s="65"/>
      <c r="N641" s="65"/>
      <c r="O641" s="65"/>
      <c r="R641" s="65"/>
      <c r="S641" s="65"/>
    </row>
    <row r="642" spans="2:19" ht="15" x14ac:dyDescent="0.25">
      <c r="B642" s="65"/>
      <c r="C642" s="65"/>
      <c r="F642" s="65"/>
      <c r="G642" s="65"/>
      <c r="J642" s="65"/>
      <c r="K642" s="65"/>
      <c r="N642" s="65"/>
      <c r="O642" s="65"/>
      <c r="R642" s="65"/>
      <c r="S642" s="65"/>
    </row>
    <row r="643" spans="2:19" ht="15" x14ac:dyDescent="0.25">
      <c r="B643" s="65"/>
      <c r="C643" s="65"/>
      <c r="F643" s="65"/>
      <c r="G643" s="65"/>
      <c r="J643" s="65"/>
      <c r="K643" s="65"/>
      <c r="N643" s="65"/>
      <c r="O643" s="65"/>
      <c r="R643" s="65"/>
      <c r="S643" s="65"/>
    </row>
    <row r="644" spans="2:19" ht="15" x14ac:dyDescent="0.25">
      <c r="B644" s="65"/>
      <c r="C644" s="65"/>
      <c r="F644" s="65"/>
      <c r="G644" s="65"/>
      <c r="J644" s="65"/>
      <c r="K644" s="65"/>
      <c r="N644" s="65"/>
      <c r="O644" s="65"/>
      <c r="R644" s="65"/>
      <c r="S644" s="65"/>
    </row>
    <row r="645" spans="2:19" ht="15" x14ac:dyDescent="0.25">
      <c r="B645" s="65"/>
      <c r="C645" s="65"/>
      <c r="F645" s="65"/>
      <c r="G645" s="65"/>
      <c r="J645" s="65"/>
      <c r="K645" s="65"/>
      <c r="N645" s="65"/>
      <c r="O645" s="65"/>
      <c r="R645" s="65"/>
      <c r="S645" s="65"/>
    </row>
    <row r="646" spans="2:19" ht="15" x14ac:dyDescent="0.25">
      <c r="B646" s="65"/>
      <c r="C646" s="65"/>
      <c r="F646" s="65"/>
      <c r="G646" s="65"/>
      <c r="J646" s="65"/>
      <c r="K646" s="65"/>
      <c r="N646" s="65"/>
      <c r="O646" s="65"/>
      <c r="R646" s="65"/>
      <c r="S646" s="65"/>
    </row>
    <row r="647" spans="2:19" ht="15" x14ac:dyDescent="0.25">
      <c r="B647" s="65"/>
      <c r="C647" s="65"/>
      <c r="F647" s="65"/>
      <c r="G647" s="65"/>
      <c r="J647" s="65"/>
      <c r="K647" s="65"/>
      <c r="N647" s="65"/>
      <c r="O647" s="65"/>
      <c r="R647" s="65"/>
      <c r="S647" s="65"/>
    </row>
    <row r="648" spans="2:19" ht="15" x14ac:dyDescent="0.25">
      <c r="B648" s="65"/>
      <c r="C648" s="65"/>
      <c r="F648" s="65"/>
      <c r="G648" s="65"/>
      <c r="J648" s="65"/>
      <c r="K648" s="65"/>
      <c r="N648" s="65"/>
      <c r="O648" s="65"/>
      <c r="R648" s="65"/>
      <c r="S648" s="65"/>
    </row>
    <row r="649" spans="2:19" ht="15" x14ac:dyDescent="0.25">
      <c r="B649" s="65"/>
      <c r="C649" s="65"/>
      <c r="F649" s="65"/>
      <c r="G649" s="65"/>
      <c r="J649" s="65"/>
      <c r="K649" s="65"/>
      <c r="N649" s="65"/>
      <c r="O649" s="65"/>
      <c r="R649" s="65"/>
      <c r="S649" s="65"/>
    </row>
    <row r="650" spans="2:19" ht="15" x14ac:dyDescent="0.25">
      <c r="B650" s="65"/>
      <c r="C650" s="65"/>
      <c r="F650" s="65"/>
      <c r="G650" s="65"/>
      <c r="J650" s="65"/>
      <c r="K650" s="65"/>
      <c r="N650" s="65"/>
      <c r="O650" s="65"/>
      <c r="R650" s="65"/>
      <c r="S650" s="65"/>
    </row>
    <row r="651" spans="2:19" ht="15" x14ac:dyDescent="0.25">
      <c r="B651" s="65"/>
      <c r="C651" s="65"/>
      <c r="F651" s="65"/>
      <c r="G651" s="65"/>
      <c r="J651" s="65"/>
      <c r="K651" s="65"/>
      <c r="N651" s="65"/>
      <c r="O651" s="65"/>
      <c r="R651" s="65"/>
      <c r="S651" s="65"/>
    </row>
    <row r="652" spans="2:19" ht="15" x14ac:dyDescent="0.25">
      <c r="B652" s="65"/>
      <c r="C652" s="65"/>
      <c r="F652" s="65"/>
      <c r="G652" s="65"/>
      <c r="J652" s="65"/>
      <c r="K652" s="65"/>
      <c r="N652" s="65"/>
      <c r="O652" s="65"/>
      <c r="R652" s="65"/>
      <c r="S652" s="65"/>
    </row>
    <row r="653" spans="2:19" ht="15" x14ac:dyDescent="0.25">
      <c r="B653" s="65"/>
      <c r="C653" s="65"/>
      <c r="F653" s="65"/>
      <c r="G653" s="65"/>
      <c r="J653" s="65"/>
      <c r="K653" s="65"/>
      <c r="N653" s="65"/>
      <c r="O653" s="65"/>
      <c r="R653" s="65"/>
      <c r="S653" s="65"/>
    </row>
    <row r="654" spans="2:19" ht="15" x14ac:dyDescent="0.25">
      <c r="B654" s="65"/>
      <c r="C654" s="65"/>
      <c r="F654" s="65"/>
      <c r="G654" s="65"/>
      <c r="J654" s="65"/>
      <c r="K654" s="65"/>
      <c r="N654" s="65"/>
      <c r="O654" s="65"/>
      <c r="R654" s="65"/>
      <c r="S654" s="65"/>
    </row>
    <row r="655" spans="2:19" ht="15" x14ac:dyDescent="0.25">
      <c r="B655" s="65"/>
      <c r="C655" s="65"/>
      <c r="F655" s="65"/>
      <c r="G655" s="65"/>
      <c r="J655" s="65"/>
      <c r="K655" s="65"/>
      <c r="N655" s="65"/>
      <c r="O655" s="65"/>
      <c r="R655" s="65"/>
      <c r="S655" s="65"/>
    </row>
    <row r="656" spans="2:19" ht="15" x14ac:dyDescent="0.25">
      <c r="B656" s="65"/>
      <c r="C656" s="65"/>
      <c r="F656" s="65"/>
      <c r="G656" s="65"/>
      <c r="J656" s="65"/>
      <c r="K656" s="65"/>
      <c r="N656" s="65"/>
      <c r="O656" s="65"/>
      <c r="R656" s="65"/>
      <c r="S656" s="65"/>
    </row>
    <row r="657" spans="2:19" ht="15" x14ac:dyDescent="0.25">
      <c r="B657" s="65"/>
      <c r="C657" s="65"/>
      <c r="F657" s="65"/>
      <c r="G657" s="65"/>
      <c r="J657" s="65"/>
      <c r="K657" s="65"/>
      <c r="N657" s="65"/>
      <c r="O657" s="65"/>
      <c r="R657" s="65"/>
      <c r="S657" s="65"/>
    </row>
    <row r="658" spans="2:19" ht="15" x14ac:dyDescent="0.25">
      <c r="B658" s="65"/>
      <c r="C658" s="65"/>
      <c r="F658" s="65"/>
      <c r="G658" s="65"/>
      <c r="J658" s="65"/>
      <c r="K658" s="65"/>
      <c r="N658" s="65"/>
      <c r="O658" s="65"/>
      <c r="R658" s="65"/>
      <c r="S658" s="65"/>
    </row>
    <row r="659" spans="2:19" ht="15" x14ac:dyDescent="0.25">
      <c r="B659" s="65"/>
      <c r="C659" s="65"/>
      <c r="F659" s="65"/>
      <c r="G659" s="65"/>
      <c r="J659" s="65"/>
      <c r="K659" s="65"/>
      <c r="N659" s="65"/>
      <c r="O659" s="65"/>
      <c r="R659" s="65"/>
      <c r="S659" s="65"/>
    </row>
    <row r="660" spans="2:19" ht="15" x14ac:dyDescent="0.25">
      <c r="B660" s="65"/>
      <c r="C660" s="65"/>
      <c r="F660" s="65"/>
      <c r="G660" s="65"/>
      <c r="J660" s="65"/>
      <c r="K660" s="65"/>
      <c r="N660" s="65"/>
      <c r="O660" s="65"/>
      <c r="R660" s="65"/>
      <c r="S660" s="65"/>
    </row>
    <row r="661" spans="2:19" ht="15" x14ac:dyDescent="0.25">
      <c r="B661" s="65"/>
      <c r="C661" s="65"/>
      <c r="F661" s="65"/>
      <c r="G661" s="65"/>
      <c r="J661" s="65"/>
      <c r="K661" s="65"/>
      <c r="N661" s="65"/>
      <c r="O661" s="65"/>
      <c r="R661" s="65"/>
      <c r="S661" s="65"/>
    </row>
    <row r="662" spans="2:19" ht="15" x14ac:dyDescent="0.25">
      <c r="B662" s="65"/>
      <c r="C662" s="65"/>
      <c r="F662" s="65"/>
      <c r="G662" s="65"/>
      <c r="J662" s="65"/>
      <c r="K662" s="65"/>
      <c r="N662" s="65"/>
      <c r="O662" s="65"/>
      <c r="R662" s="65"/>
      <c r="S662" s="65"/>
    </row>
    <row r="663" spans="2:19" ht="15" x14ac:dyDescent="0.25">
      <c r="B663" s="65"/>
      <c r="C663" s="65"/>
      <c r="F663" s="65"/>
      <c r="G663" s="65"/>
      <c r="J663" s="65"/>
      <c r="K663" s="65"/>
      <c r="N663" s="65"/>
      <c r="O663" s="65"/>
      <c r="R663" s="65"/>
      <c r="S663" s="65"/>
    </row>
    <row r="664" spans="2:19" ht="15" x14ac:dyDescent="0.25">
      <c r="B664" s="65"/>
      <c r="C664" s="65"/>
      <c r="F664" s="65"/>
      <c r="G664" s="65"/>
      <c r="J664" s="65"/>
      <c r="K664" s="65"/>
      <c r="N664" s="65"/>
      <c r="O664" s="65"/>
      <c r="R664" s="65"/>
      <c r="S664" s="65"/>
    </row>
    <row r="665" spans="2:19" ht="15" x14ac:dyDescent="0.25">
      <c r="B665" s="65"/>
      <c r="C665" s="65"/>
      <c r="F665" s="65"/>
      <c r="G665" s="65"/>
      <c r="J665" s="65"/>
      <c r="K665" s="65"/>
      <c r="N665" s="65"/>
      <c r="O665" s="65"/>
      <c r="R665" s="65"/>
      <c r="S665" s="65"/>
    </row>
    <row r="666" spans="2:19" ht="15" x14ac:dyDescent="0.25">
      <c r="B666" s="65"/>
      <c r="C666" s="65"/>
      <c r="F666" s="65"/>
      <c r="G666" s="65"/>
      <c r="J666" s="65"/>
      <c r="K666" s="65"/>
      <c r="N666" s="65"/>
      <c r="O666" s="65"/>
      <c r="R666" s="65"/>
      <c r="S666" s="65"/>
    </row>
    <row r="667" spans="2:19" ht="15" x14ac:dyDescent="0.25">
      <c r="B667" s="65"/>
      <c r="C667" s="65"/>
      <c r="F667" s="65"/>
      <c r="G667" s="65"/>
      <c r="J667" s="65"/>
      <c r="K667" s="65"/>
      <c r="N667" s="65"/>
      <c r="O667" s="65"/>
      <c r="R667" s="65"/>
      <c r="S667" s="65"/>
    </row>
    <row r="668" spans="2:19" ht="15" x14ac:dyDescent="0.25">
      <c r="B668" s="65"/>
      <c r="C668" s="65"/>
      <c r="F668" s="65"/>
      <c r="G668" s="65"/>
      <c r="J668" s="65"/>
      <c r="K668" s="65"/>
      <c r="N668" s="65"/>
      <c r="O668" s="65"/>
      <c r="R668" s="65"/>
      <c r="S668" s="65"/>
    </row>
    <row r="669" spans="2:19" ht="15" x14ac:dyDescent="0.25">
      <c r="B669" s="65"/>
      <c r="C669" s="65"/>
      <c r="F669" s="65"/>
      <c r="G669" s="65"/>
      <c r="J669" s="65"/>
      <c r="K669" s="65"/>
      <c r="N669" s="65"/>
      <c r="O669" s="65"/>
      <c r="R669" s="65"/>
      <c r="S669" s="65"/>
    </row>
    <row r="670" spans="2:19" ht="15" x14ac:dyDescent="0.25">
      <c r="B670" s="65"/>
      <c r="C670" s="65"/>
      <c r="F670" s="65"/>
      <c r="G670" s="65"/>
      <c r="J670" s="65"/>
      <c r="K670" s="65"/>
      <c r="N670" s="65"/>
      <c r="O670" s="65"/>
      <c r="R670" s="65"/>
      <c r="S670" s="65"/>
    </row>
    <row r="671" spans="2:19" ht="15" x14ac:dyDescent="0.25">
      <c r="B671" s="65"/>
      <c r="C671" s="65"/>
      <c r="F671" s="65"/>
      <c r="G671" s="65"/>
      <c r="J671" s="65"/>
      <c r="K671" s="65"/>
      <c r="N671" s="65"/>
      <c r="O671" s="65"/>
      <c r="R671" s="65"/>
      <c r="S671" s="65"/>
    </row>
    <row r="672" spans="2:19" ht="15" x14ac:dyDescent="0.25">
      <c r="B672" s="65"/>
      <c r="C672" s="65"/>
      <c r="F672" s="65"/>
      <c r="G672" s="65"/>
      <c r="J672" s="65"/>
      <c r="K672" s="65"/>
      <c r="N672" s="65"/>
      <c r="O672" s="65"/>
      <c r="R672" s="65"/>
      <c r="S672" s="65"/>
    </row>
    <row r="673" spans="2:19" ht="15" x14ac:dyDescent="0.25">
      <c r="B673" s="65"/>
      <c r="C673" s="65"/>
      <c r="F673" s="65"/>
      <c r="G673" s="65"/>
      <c r="J673" s="65"/>
      <c r="K673" s="65"/>
      <c r="N673" s="65"/>
      <c r="O673" s="65"/>
      <c r="R673" s="65"/>
      <c r="S673" s="65"/>
    </row>
    <row r="674" spans="2:19" ht="15" x14ac:dyDescent="0.25">
      <c r="B674" s="65"/>
      <c r="C674" s="65"/>
      <c r="F674" s="65"/>
      <c r="G674" s="65"/>
      <c r="J674" s="65"/>
      <c r="K674" s="65"/>
      <c r="N674" s="65"/>
      <c r="O674" s="65"/>
      <c r="R674" s="65"/>
      <c r="S674" s="65"/>
    </row>
    <row r="675" spans="2:19" ht="15" x14ac:dyDescent="0.25">
      <c r="B675" s="65"/>
      <c r="C675" s="65"/>
      <c r="F675" s="65"/>
      <c r="G675" s="65"/>
      <c r="J675" s="65"/>
      <c r="K675" s="65"/>
      <c r="N675" s="65"/>
      <c r="O675" s="65"/>
      <c r="R675" s="65"/>
      <c r="S675" s="65"/>
    </row>
    <row r="676" spans="2:19" ht="15" x14ac:dyDescent="0.25">
      <c r="B676" s="65"/>
      <c r="C676" s="65"/>
      <c r="F676" s="65"/>
      <c r="G676" s="65"/>
      <c r="J676" s="65"/>
      <c r="K676" s="65"/>
      <c r="N676" s="65"/>
      <c r="O676" s="65"/>
      <c r="R676" s="65"/>
      <c r="S676" s="65"/>
    </row>
    <row r="677" spans="2:19" ht="15" x14ac:dyDescent="0.25">
      <c r="B677" s="65"/>
      <c r="C677" s="65"/>
      <c r="F677" s="65"/>
      <c r="G677" s="65"/>
      <c r="J677" s="65"/>
      <c r="K677" s="65"/>
      <c r="N677" s="65"/>
      <c r="O677" s="65"/>
      <c r="R677" s="65"/>
      <c r="S677" s="65"/>
    </row>
    <row r="678" spans="2:19" ht="15" x14ac:dyDescent="0.25">
      <c r="B678" s="65"/>
      <c r="C678" s="65"/>
      <c r="F678" s="65"/>
      <c r="G678" s="65"/>
      <c r="J678" s="65"/>
      <c r="K678" s="65"/>
      <c r="N678" s="65"/>
      <c r="O678" s="65"/>
      <c r="R678" s="65"/>
      <c r="S678" s="65"/>
    </row>
    <row r="679" spans="2:19" ht="15" x14ac:dyDescent="0.25">
      <c r="B679" s="65"/>
      <c r="C679" s="65"/>
      <c r="F679" s="65"/>
      <c r="G679" s="65"/>
      <c r="J679" s="65"/>
      <c r="K679" s="65"/>
      <c r="N679" s="65"/>
      <c r="O679" s="65"/>
      <c r="R679" s="65"/>
      <c r="S679" s="65"/>
    </row>
    <row r="680" spans="2:19" ht="15" x14ac:dyDescent="0.25">
      <c r="B680" s="65"/>
      <c r="C680" s="65"/>
      <c r="F680" s="65"/>
      <c r="G680" s="65"/>
      <c r="J680" s="65"/>
      <c r="K680" s="65"/>
      <c r="N680" s="65"/>
      <c r="O680" s="65"/>
      <c r="R680" s="65"/>
      <c r="S680" s="65"/>
    </row>
    <row r="681" spans="2:19" ht="15" x14ac:dyDescent="0.25">
      <c r="B681" s="65"/>
      <c r="C681" s="65"/>
      <c r="F681" s="65"/>
      <c r="G681" s="65"/>
      <c r="J681" s="65"/>
      <c r="K681" s="65"/>
      <c r="N681" s="65"/>
      <c r="O681" s="65"/>
      <c r="R681" s="65"/>
      <c r="S681" s="65"/>
    </row>
    <row r="682" spans="2:19" ht="15" x14ac:dyDescent="0.25">
      <c r="B682" s="65"/>
      <c r="C682" s="65"/>
      <c r="F682" s="65"/>
      <c r="G682" s="65"/>
      <c r="J682" s="65"/>
      <c r="K682" s="65"/>
      <c r="N682" s="65"/>
      <c r="O682" s="65"/>
      <c r="R682" s="65"/>
      <c r="S682" s="65"/>
    </row>
    <row r="683" spans="2:19" ht="15" x14ac:dyDescent="0.25">
      <c r="B683" s="65"/>
      <c r="C683" s="65"/>
      <c r="F683" s="65"/>
      <c r="G683" s="65"/>
      <c r="J683" s="65"/>
      <c r="K683" s="65"/>
      <c r="N683" s="65"/>
      <c r="O683" s="65"/>
      <c r="R683" s="65"/>
      <c r="S683" s="65"/>
    </row>
    <row r="684" spans="2:19" ht="15" x14ac:dyDescent="0.25">
      <c r="B684" s="65"/>
      <c r="C684" s="65"/>
      <c r="F684" s="65"/>
      <c r="G684" s="65"/>
      <c r="J684" s="65"/>
      <c r="K684" s="65"/>
      <c r="N684" s="65"/>
      <c r="O684" s="65"/>
      <c r="R684" s="65"/>
      <c r="S684" s="65"/>
    </row>
    <row r="685" spans="2:19" ht="15" x14ac:dyDescent="0.25">
      <c r="B685" s="65"/>
      <c r="C685" s="65"/>
      <c r="F685" s="65"/>
      <c r="G685" s="65"/>
      <c r="J685" s="65"/>
      <c r="K685" s="65"/>
      <c r="N685" s="65"/>
      <c r="O685" s="65"/>
      <c r="R685" s="65"/>
      <c r="S685" s="65"/>
    </row>
    <row r="686" spans="2:19" ht="15" x14ac:dyDescent="0.25">
      <c r="B686" s="65"/>
      <c r="C686" s="65"/>
      <c r="F686" s="65"/>
      <c r="G686" s="65"/>
      <c r="J686" s="65"/>
      <c r="K686" s="65"/>
      <c r="N686" s="65"/>
      <c r="O686" s="65"/>
      <c r="R686" s="65"/>
      <c r="S686" s="65"/>
    </row>
    <row r="687" spans="2:19" ht="15" x14ac:dyDescent="0.25">
      <c r="B687" s="65"/>
      <c r="C687" s="65"/>
      <c r="F687" s="65"/>
      <c r="G687" s="65"/>
      <c r="J687" s="65"/>
      <c r="K687" s="65"/>
      <c r="N687" s="65"/>
      <c r="O687" s="65"/>
      <c r="R687" s="65"/>
      <c r="S687" s="65"/>
    </row>
    <row r="688" spans="2:19" ht="15" x14ac:dyDescent="0.25">
      <c r="B688" s="65"/>
      <c r="C688" s="65"/>
      <c r="F688" s="65"/>
      <c r="G688" s="65"/>
      <c r="J688" s="65"/>
      <c r="K688" s="65"/>
      <c r="N688" s="65"/>
      <c r="O688" s="65"/>
      <c r="R688" s="65"/>
      <c r="S688" s="65"/>
    </row>
    <row r="689" spans="2:19" ht="15" x14ac:dyDescent="0.25">
      <c r="B689" s="65"/>
      <c r="C689" s="65"/>
      <c r="F689" s="65"/>
      <c r="G689" s="65"/>
      <c r="J689" s="65"/>
      <c r="K689" s="65"/>
      <c r="N689" s="65"/>
      <c r="O689" s="65"/>
      <c r="R689" s="65"/>
      <c r="S689" s="65"/>
    </row>
    <row r="690" spans="2:19" ht="15" x14ac:dyDescent="0.25">
      <c r="B690" s="65"/>
      <c r="C690" s="65"/>
      <c r="F690" s="65"/>
      <c r="G690" s="65"/>
      <c r="J690" s="65"/>
      <c r="K690" s="65"/>
      <c r="N690" s="65"/>
      <c r="O690" s="65"/>
      <c r="R690" s="65"/>
      <c r="S690" s="65"/>
    </row>
    <row r="691" spans="2:19" ht="15" x14ac:dyDescent="0.25">
      <c r="B691" s="65"/>
      <c r="C691" s="65"/>
      <c r="F691" s="65"/>
      <c r="G691" s="65"/>
      <c r="J691" s="65"/>
      <c r="K691" s="65"/>
      <c r="N691" s="65"/>
      <c r="O691" s="65"/>
      <c r="R691" s="65"/>
      <c r="S691" s="65"/>
    </row>
    <row r="692" spans="2:19" ht="15" x14ac:dyDescent="0.25">
      <c r="B692" s="65"/>
      <c r="C692" s="65"/>
      <c r="F692" s="65"/>
      <c r="G692" s="65"/>
      <c r="J692" s="65"/>
      <c r="K692" s="65"/>
      <c r="N692" s="65"/>
      <c r="O692" s="65"/>
      <c r="R692" s="65"/>
      <c r="S692" s="65"/>
    </row>
    <row r="693" spans="2:19" ht="15" x14ac:dyDescent="0.25">
      <c r="B693" s="65"/>
      <c r="C693" s="65"/>
      <c r="F693" s="65"/>
      <c r="G693" s="65"/>
      <c r="J693" s="65"/>
      <c r="K693" s="65"/>
      <c r="N693" s="65"/>
      <c r="O693" s="65"/>
      <c r="R693" s="65"/>
      <c r="S693" s="65"/>
    </row>
    <row r="694" spans="2:19" ht="15" x14ac:dyDescent="0.25">
      <c r="B694" s="65"/>
      <c r="C694" s="65"/>
      <c r="F694" s="65"/>
      <c r="G694" s="65"/>
      <c r="J694" s="65"/>
      <c r="K694" s="65"/>
      <c r="N694" s="65"/>
      <c r="O694" s="65"/>
      <c r="R694" s="65"/>
      <c r="S694" s="65"/>
    </row>
    <row r="695" spans="2:19" ht="15" x14ac:dyDescent="0.25">
      <c r="B695" s="65"/>
      <c r="C695" s="65"/>
      <c r="F695" s="65"/>
      <c r="G695" s="65"/>
      <c r="J695" s="65"/>
      <c r="K695" s="65"/>
      <c r="N695" s="65"/>
      <c r="O695" s="65"/>
      <c r="R695" s="65"/>
      <c r="S695" s="65"/>
    </row>
    <row r="696" spans="2:19" ht="15" x14ac:dyDescent="0.25">
      <c r="B696" s="65"/>
      <c r="C696" s="65"/>
      <c r="F696" s="65"/>
      <c r="G696" s="65"/>
      <c r="J696" s="65"/>
      <c r="K696" s="65"/>
      <c r="N696" s="65"/>
      <c r="O696" s="65"/>
      <c r="R696" s="65"/>
      <c r="S696" s="65"/>
    </row>
    <row r="697" spans="2:19" ht="15" x14ac:dyDescent="0.25">
      <c r="B697" s="65"/>
      <c r="C697" s="65"/>
      <c r="F697" s="65"/>
      <c r="G697" s="65"/>
      <c r="J697" s="65"/>
      <c r="K697" s="65"/>
      <c r="N697" s="65"/>
      <c r="O697" s="65"/>
      <c r="R697" s="65"/>
      <c r="S697" s="65"/>
    </row>
    <row r="698" spans="2:19" ht="15" x14ac:dyDescent="0.25">
      <c r="B698" s="65"/>
      <c r="C698" s="65"/>
      <c r="F698" s="65"/>
      <c r="G698" s="65"/>
      <c r="J698" s="65"/>
      <c r="K698" s="65"/>
      <c r="N698" s="65"/>
      <c r="O698" s="65"/>
      <c r="R698" s="65"/>
      <c r="S698" s="65"/>
    </row>
    <row r="699" spans="2:19" ht="15" x14ac:dyDescent="0.25">
      <c r="B699" s="65"/>
      <c r="C699" s="65"/>
      <c r="F699" s="65"/>
      <c r="G699" s="65"/>
      <c r="J699" s="65"/>
      <c r="K699" s="65"/>
      <c r="N699" s="65"/>
      <c r="O699" s="65"/>
      <c r="R699" s="65"/>
      <c r="S699" s="65"/>
    </row>
    <row r="700" spans="2:19" ht="15" x14ac:dyDescent="0.25">
      <c r="B700" s="65"/>
      <c r="C700" s="65"/>
      <c r="F700" s="65"/>
      <c r="G700" s="65"/>
      <c r="J700" s="65"/>
      <c r="K700" s="65"/>
      <c r="N700" s="65"/>
      <c r="O700" s="65"/>
      <c r="R700" s="65"/>
      <c r="S700" s="65"/>
    </row>
    <row r="701" spans="2:19" ht="15" x14ac:dyDescent="0.25">
      <c r="B701" s="65"/>
      <c r="C701" s="65"/>
      <c r="F701" s="65"/>
      <c r="G701" s="65"/>
      <c r="J701" s="65"/>
      <c r="K701" s="65"/>
      <c r="N701" s="65"/>
      <c r="O701" s="65"/>
      <c r="R701" s="65"/>
      <c r="S701" s="65"/>
    </row>
    <row r="702" spans="2:19" ht="15" x14ac:dyDescent="0.25">
      <c r="B702" s="65"/>
      <c r="C702" s="65"/>
      <c r="F702" s="65"/>
      <c r="G702" s="65"/>
      <c r="J702" s="65"/>
      <c r="K702" s="65"/>
      <c r="N702" s="65"/>
      <c r="O702" s="65"/>
      <c r="R702" s="65"/>
      <c r="S702" s="65"/>
    </row>
    <row r="703" spans="2:19" ht="15" x14ac:dyDescent="0.25">
      <c r="B703" s="65"/>
      <c r="C703" s="65"/>
      <c r="F703" s="65"/>
      <c r="G703" s="65"/>
      <c r="J703" s="65"/>
      <c r="K703" s="65"/>
      <c r="N703" s="65"/>
      <c r="O703" s="65"/>
      <c r="R703" s="65"/>
      <c r="S703" s="65"/>
    </row>
    <row r="704" spans="2:19" ht="15" x14ac:dyDescent="0.25">
      <c r="B704" s="65"/>
      <c r="C704" s="65"/>
      <c r="F704" s="65"/>
      <c r="G704" s="65"/>
      <c r="J704" s="65"/>
      <c r="K704" s="65"/>
      <c r="N704" s="65"/>
      <c r="O704" s="65"/>
      <c r="R704" s="65"/>
      <c r="S704" s="65"/>
    </row>
    <row r="705" spans="2:19" ht="15" x14ac:dyDescent="0.25">
      <c r="B705" s="65"/>
      <c r="C705" s="65"/>
      <c r="F705" s="65"/>
      <c r="G705" s="65"/>
      <c r="J705" s="65"/>
      <c r="K705" s="65"/>
      <c r="N705" s="65"/>
      <c r="O705" s="65"/>
      <c r="R705" s="65"/>
      <c r="S705" s="65"/>
    </row>
    <row r="706" spans="2:19" ht="15" x14ac:dyDescent="0.25">
      <c r="B706" s="65"/>
      <c r="C706" s="65"/>
      <c r="F706" s="65"/>
      <c r="G706" s="65"/>
      <c r="J706" s="65"/>
      <c r="K706" s="65"/>
      <c r="N706" s="65"/>
      <c r="O706" s="65"/>
      <c r="R706" s="65"/>
      <c r="S706" s="65"/>
    </row>
    <row r="707" spans="2:19" ht="15" x14ac:dyDescent="0.25">
      <c r="B707" s="65"/>
      <c r="C707" s="65"/>
      <c r="F707" s="65"/>
      <c r="G707" s="65"/>
      <c r="J707" s="65"/>
      <c r="K707" s="65"/>
      <c r="N707" s="65"/>
      <c r="O707" s="65"/>
      <c r="R707" s="65"/>
      <c r="S707" s="65"/>
    </row>
    <row r="708" spans="2:19" ht="15" x14ac:dyDescent="0.25">
      <c r="B708" s="65"/>
      <c r="C708" s="65"/>
      <c r="F708" s="65"/>
      <c r="G708" s="65"/>
      <c r="J708" s="65"/>
      <c r="K708" s="65"/>
      <c r="N708" s="65"/>
      <c r="O708" s="65"/>
      <c r="R708" s="65"/>
      <c r="S708" s="65"/>
    </row>
    <row r="709" spans="2:19" ht="15" x14ac:dyDescent="0.25">
      <c r="B709" s="65"/>
      <c r="C709" s="65"/>
      <c r="F709" s="65"/>
      <c r="G709" s="65"/>
      <c r="J709" s="65"/>
      <c r="K709" s="65"/>
      <c r="N709" s="65"/>
      <c r="O709" s="65"/>
      <c r="R709" s="65"/>
      <c r="S709" s="65"/>
    </row>
    <row r="710" spans="2:19" ht="15" x14ac:dyDescent="0.25">
      <c r="B710" s="65"/>
      <c r="C710" s="65"/>
      <c r="F710" s="65"/>
      <c r="G710" s="65"/>
      <c r="J710" s="65"/>
      <c r="K710" s="65"/>
      <c r="N710" s="65"/>
      <c r="O710" s="65"/>
      <c r="R710" s="65"/>
      <c r="S710" s="65"/>
    </row>
    <row r="711" spans="2:19" ht="15" x14ac:dyDescent="0.25">
      <c r="B711" s="65"/>
      <c r="C711" s="65"/>
      <c r="F711" s="65"/>
      <c r="G711" s="65"/>
      <c r="J711" s="65"/>
      <c r="K711" s="65"/>
      <c r="N711" s="65"/>
      <c r="O711" s="65"/>
      <c r="R711" s="65"/>
      <c r="S711" s="65"/>
    </row>
    <row r="712" spans="2:19" ht="15" x14ac:dyDescent="0.25">
      <c r="B712" s="65"/>
      <c r="C712" s="65"/>
      <c r="F712" s="65"/>
      <c r="G712" s="65"/>
      <c r="J712" s="65"/>
      <c r="K712" s="65"/>
      <c r="N712" s="65"/>
      <c r="O712" s="65"/>
      <c r="R712" s="65"/>
      <c r="S712" s="65"/>
    </row>
    <row r="713" spans="2:19" ht="15" x14ac:dyDescent="0.25">
      <c r="B713" s="65"/>
      <c r="C713" s="65"/>
      <c r="F713" s="65"/>
      <c r="G713" s="65"/>
      <c r="J713" s="65"/>
      <c r="K713" s="65"/>
      <c r="N713" s="65"/>
      <c r="O713" s="65"/>
      <c r="R713" s="65"/>
      <c r="S713" s="65"/>
    </row>
    <row r="714" spans="2:19" ht="15" x14ac:dyDescent="0.25">
      <c r="B714" s="65"/>
      <c r="C714" s="65"/>
      <c r="F714" s="65"/>
      <c r="G714" s="65"/>
      <c r="J714" s="65"/>
      <c r="K714" s="65"/>
      <c r="N714" s="65"/>
      <c r="O714" s="65"/>
      <c r="R714" s="65"/>
      <c r="S714" s="65"/>
    </row>
    <row r="715" spans="2:19" ht="15" x14ac:dyDescent="0.25">
      <c r="B715" s="65"/>
      <c r="C715" s="65"/>
      <c r="F715" s="65"/>
      <c r="G715" s="65"/>
      <c r="J715" s="65"/>
      <c r="K715" s="65"/>
      <c r="N715" s="65"/>
      <c r="O715" s="65"/>
      <c r="R715" s="65"/>
      <c r="S715" s="65"/>
    </row>
    <row r="716" spans="2:19" ht="15" x14ac:dyDescent="0.25">
      <c r="B716" s="65"/>
      <c r="C716" s="65"/>
      <c r="F716" s="65"/>
      <c r="G716" s="65"/>
      <c r="J716" s="65"/>
      <c r="K716" s="65"/>
      <c r="N716" s="65"/>
      <c r="O716" s="65"/>
      <c r="R716" s="65"/>
      <c r="S716" s="65"/>
    </row>
    <row r="717" spans="2:19" ht="15" x14ac:dyDescent="0.25">
      <c r="B717" s="65"/>
      <c r="C717" s="65"/>
      <c r="F717" s="65"/>
      <c r="G717" s="65"/>
      <c r="J717" s="65"/>
      <c r="K717" s="65"/>
      <c r="N717" s="65"/>
      <c r="O717" s="65"/>
      <c r="R717" s="65"/>
      <c r="S717" s="65"/>
    </row>
    <row r="718" spans="2:19" ht="15" x14ac:dyDescent="0.25">
      <c r="B718" s="65"/>
      <c r="C718" s="65"/>
      <c r="F718" s="65"/>
      <c r="G718" s="65"/>
      <c r="J718" s="65"/>
      <c r="K718" s="65"/>
      <c r="N718" s="65"/>
      <c r="O718" s="65"/>
      <c r="R718" s="65"/>
      <c r="S718" s="65"/>
    </row>
    <row r="719" spans="2:19" ht="15" x14ac:dyDescent="0.25">
      <c r="B719" s="65"/>
      <c r="C719" s="65"/>
      <c r="F719" s="65"/>
      <c r="G719" s="65"/>
      <c r="J719" s="65"/>
      <c r="K719" s="65"/>
      <c r="N719" s="65"/>
      <c r="O719" s="65"/>
      <c r="R719" s="65"/>
      <c r="S719" s="65"/>
    </row>
    <row r="720" spans="2:19" ht="15" x14ac:dyDescent="0.25">
      <c r="B720" s="65"/>
      <c r="C720" s="65"/>
      <c r="F720" s="65"/>
      <c r="G720" s="65"/>
      <c r="J720" s="65"/>
      <c r="K720" s="65"/>
      <c r="N720" s="65"/>
      <c r="O720" s="65"/>
      <c r="R720" s="65"/>
      <c r="S720" s="65"/>
    </row>
    <row r="721" spans="2:19" ht="15" x14ac:dyDescent="0.25">
      <c r="B721" s="65"/>
      <c r="C721" s="65"/>
      <c r="F721" s="65"/>
      <c r="G721" s="65"/>
      <c r="J721" s="65"/>
      <c r="K721" s="65"/>
      <c r="N721" s="65"/>
      <c r="O721" s="65"/>
      <c r="R721" s="65"/>
      <c r="S721" s="65"/>
    </row>
    <row r="722" spans="2:19" ht="15" x14ac:dyDescent="0.25">
      <c r="B722" s="65"/>
      <c r="C722" s="65"/>
      <c r="F722" s="65"/>
      <c r="G722" s="65"/>
      <c r="J722" s="65"/>
      <c r="K722" s="65"/>
      <c r="N722" s="65"/>
      <c r="O722" s="65"/>
      <c r="R722" s="65"/>
      <c r="S722" s="65"/>
    </row>
    <row r="723" spans="2:19" ht="15" x14ac:dyDescent="0.25">
      <c r="B723" s="65"/>
      <c r="C723" s="65"/>
      <c r="F723" s="65"/>
      <c r="G723" s="65"/>
      <c r="J723" s="65"/>
      <c r="K723" s="65"/>
      <c r="N723" s="65"/>
      <c r="O723" s="65"/>
      <c r="R723" s="65"/>
      <c r="S723" s="65"/>
    </row>
    <row r="724" spans="2:19" ht="15" x14ac:dyDescent="0.25">
      <c r="B724" s="65"/>
      <c r="C724" s="65"/>
      <c r="F724" s="65"/>
      <c r="G724" s="65"/>
      <c r="J724" s="65"/>
      <c r="K724" s="65"/>
      <c r="N724" s="65"/>
      <c r="O724" s="65"/>
      <c r="R724" s="65"/>
      <c r="S724" s="65"/>
    </row>
    <row r="725" spans="2:19" ht="15" x14ac:dyDescent="0.25">
      <c r="B725" s="65"/>
      <c r="C725" s="65"/>
      <c r="F725" s="65"/>
      <c r="G725" s="65"/>
      <c r="J725" s="65"/>
      <c r="K725" s="65"/>
      <c r="N725" s="65"/>
      <c r="O725" s="65"/>
      <c r="R725" s="65"/>
      <c r="S725" s="65"/>
    </row>
    <row r="726" spans="2:19" ht="15" x14ac:dyDescent="0.25">
      <c r="B726" s="65"/>
      <c r="C726" s="65"/>
      <c r="F726" s="65"/>
      <c r="G726" s="65"/>
      <c r="J726" s="65"/>
      <c r="K726" s="65"/>
      <c r="N726" s="65"/>
      <c r="O726" s="65"/>
      <c r="R726" s="65"/>
      <c r="S726" s="65"/>
    </row>
    <row r="727" spans="2:19" ht="15" x14ac:dyDescent="0.25">
      <c r="B727" s="65"/>
      <c r="C727" s="65"/>
      <c r="F727" s="65"/>
      <c r="G727" s="65"/>
      <c r="J727" s="65"/>
      <c r="K727" s="65"/>
      <c r="N727" s="65"/>
      <c r="O727" s="65"/>
      <c r="R727" s="65"/>
      <c r="S727" s="65"/>
    </row>
    <row r="728" spans="2:19" ht="15" x14ac:dyDescent="0.25">
      <c r="B728" s="65"/>
      <c r="C728" s="65"/>
      <c r="F728" s="65"/>
      <c r="G728" s="65"/>
      <c r="J728" s="65"/>
      <c r="K728" s="65"/>
      <c r="N728" s="65"/>
      <c r="O728" s="65"/>
      <c r="R728" s="65"/>
      <c r="S728" s="65"/>
    </row>
    <row r="729" spans="2:19" ht="15" x14ac:dyDescent="0.25">
      <c r="B729" s="65"/>
      <c r="C729" s="65"/>
      <c r="F729" s="65"/>
      <c r="G729" s="65"/>
      <c r="J729" s="65"/>
      <c r="K729" s="65"/>
      <c r="N729" s="65"/>
      <c r="O729" s="65"/>
      <c r="R729" s="65"/>
      <c r="S729" s="65"/>
    </row>
    <row r="730" spans="2:19" ht="15" x14ac:dyDescent="0.25">
      <c r="B730" s="65"/>
      <c r="C730" s="65"/>
      <c r="F730" s="65"/>
      <c r="G730" s="65"/>
      <c r="J730" s="65"/>
      <c r="K730" s="65"/>
      <c r="N730" s="65"/>
      <c r="O730" s="65"/>
      <c r="R730" s="65"/>
      <c r="S730" s="65"/>
    </row>
    <row r="731" spans="2:19" ht="15" x14ac:dyDescent="0.25">
      <c r="B731" s="65"/>
      <c r="C731" s="65"/>
      <c r="F731" s="65"/>
      <c r="G731" s="65"/>
      <c r="J731" s="65"/>
      <c r="K731" s="65"/>
      <c r="N731" s="65"/>
      <c r="O731" s="65"/>
      <c r="R731" s="65"/>
      <c r="S731" s="65"/>
    </row>
    <row r="732" spans="2:19" ht="15" x14ac:dyDescent="0.25">
      <c r="B732" s="65"/>
      <c r="C732" s="65"/>
      <c r="F732" s="65"/>
      <c r="G732" s="65"/>
      <c r="J732" s="65"/>
      <c r="K732" s="65"/>
      <c r="N732" s="65"/>
      <c r="O732" s="65"/>
      <c r="R732" s="65"/>
      <c r="S732" s="65"/>
    </row>
    <row r="733" spans="2:19" ht="15" x14ac:dyDescent="0.25">
      <c r="B733" s="65"/>
      <c r="C733" s="65"/>
      <c r="F733" s="65"/>
      <c r="G733" s="65"/>
      <c r="J733" s="65"/>
      <c r="K733" s="65"/>
      <c r="N733" s="65"/>
      <c r="O733" s="65"/>
      <c r="R733" s="65"/>
      <c r="S733" s="65"/>
    </row>
    <row r="734" spans="2:19" ht="15" x14ac:dyDescent="0.25">
      <c r="B734" s="65"/>
      <c r="C734" s="65"/>
      <c r="F734" s="65"/>
      <c r="G734" s="65"/>
      <c r="J734" s="65"/>
      <c r="K734" s="65"/>
      <c r="N734" s="65"/>
      <c r="O734" s="65"/>
      <c r="R734" s="65"/>
      <c r="S734" s="65"/>
    </row>
    <row r="735" spans="2:19" ht="15" x14ac:dyDescent="0.25">
      <c r="B735" s="65"/>
      <c r="C735" s="65"/>
      <c r="F735" s="65"/>
      <c r="G735" s="65"/>
      <c r="J735" s="65"/>
      <c r="K735" s="65"/>
      <c r="N735" s="65"/>
      <c r="O735" s="65"/>
      <c r="R735" s="65"/>
      <c r="S735" s="65"/>
    </row>
    <row r="736" spans="2:19" ht="15" x14ac:dyDescent="0.25">
      <c r="B736" s="65"/>
      <c r="C736" s="65"/>
      <c r="F736" s="65"/>
      <c r="G736" s="65"/>
      <c r="J736" s="65"/>
      <c r="K736" s="65"/>
      <c r="N736" s="65"/>
      <c r="O736" s="65"/>
      <c r="R736" s="65"/>
      <c r="S736" s="65"/>
    </row>
    <row r="737" spans="2:19" ht="15" x14ac:dyDescent="0.25">
      <c r="B737" s="65"/>
      <c r="C737" s="65"/>
      <c r="F737" s="65"/>
      <c r="G737" s="65"/>
      <c r="J737" s="65"/>
      <c r="K737" s="65"/>
      <c r="N737" s="65"/>
      <c r="O737" s="65"/>
      <c r="R737" s="65"/>
      <c r="S737" s="65"/>
    </row>
    <row r="738" spans="2:19" ht="15" x14ac:dyDescent="0.25">
      <c r="B738" s="65"/>
      <c r="C738" s="65"/>
      <c r="F738" s="65"/>
      <c r="G738" s="65"/>
      <c r="J738" s="65"/>
      <c r="K738" s="65"/>
      <c r="N738" s="65"/>
      <c r="O738" s="65"/>
      <c r="R738" s="65"/>
      <c r="S738" s="65"/>
    </row>
    <row r="739" spans="2:19" ht="15" x14ac:dyDescent="0.25">
      <c r="B739" s="65"/>
      <c r="C739" s="65"/>
      <c r="F739" s="65"/>
      <c r="G739" s="65"/>
      <c r="J739" s="65"/>
      <c r="K739" s="65"/>
      <c r="N739" s="65"/>
      <c r="O739" s="65"/>
      <c r="R739" s="65"/>
      <c r="S739" s="65"/>
    </row>
    <row r="740" spans="2:19" ht="15" x14ac:dyDescent="0.25">
      <c r="B740" s="65"/>
      <c r="C740" s="65"/>
      <c r="F740" s="65"/>
      <c r="G740" s="65"/>
      <c r="J740" s="65"/>
      <c r="K740" s="65"/>
      <c r="N740" s="65"/>
      <c r="O740" s="65"/>
      <c r="R740" s="65"/>
      <c r="S740" s="65"/>
    </row>
    <row r="741" spans="2:19" ht="15" x14ac:dyDescent="0.25">
      <c r="B741" s="65"/>
      <c r="C741" s="65"/>
      <c r="F741" s="65"/>
      <c r="G741" s="65"/>
      <c r="J741" s="65"/>
      <c r="K741" s="65"/>
      <c r="N741" s="65"/>
      <c r="O741" s="65"/>
      <c r="R741" s="65"/>
      <c r="S741" s="65"/>
    </row>
    <row r="742" spans="2:19" ht="15" x14ac:dyDescent="0.25">
      <c r="B742" s="65"/>
      <c r="C742" s="65"/>
      <c r="F742" s="65"/>
      <c r="G742" s="65"/>
      <c r="J742" s="65"/>
      <c r="K742" s="65"/>
      <c r="N742" s="65"/>
      <c r="O742" s="65"/>
      <c r="R742" s="65"/>
      <c r="S742" s="65"/>
    </row>
    <row r="743" spans="2:19" ht="15" x14ac:dyDescent="0.25">
      <c r="B743" s="65"/>
      <c r="C743" s="65"/>
      <c r="F743" s="65"/>
      <c r="G743" s="65"/>
      <c r="J743" s="65"/>
      <c r="K743" s="65"/>
      <c r="N743" s="65"/>
      <c r="O743" s="65"/>
      <c r="R743" s="65"/>
      <c r="S743" s="65"/>
    </row>
    <row r="744" spans="2:19" ht="15" x14ac:dyDescent="0.25">
      <c r="B744" s="65"/>
      <c r="C744" s="65"/>
      <c r="F744" s="65"/>
      <c r="G744" s="65"/>
      <c r="J744" s="65"/>
      <c r="K744" s="65"/>
      <c r="N744" s="65"/>
      <c r="O744" s="65"/>
      <c r="R744" s="65"/>
      <c r="S744" s="65"/>
    </row>
    <row r="745" spans="2:19" ht="15" x14ac:dyDescent="0.25">
      <c r="B745" s="65"/>
      <c r="C745" s="65"/>
      <c r="F745" s="65"/>
      <c r="G745" s="65"/>
      <c r="J745" s="65"/>
      <c r="K745" s="65"/>
      <c r="N745" s="65"/>
      <c r="O745" s="65"/>
      <c r="R745" s="65"/>
      <c r="S745" s="65"/>
    </row>
    <row r="746" spans="2:19" ht="15" x14ac:dyDescent="0.25">
      <c r="B746" s="65"/>
      <c r="C746" s="65"/>
      <c r="F746" s="65"/>
      <c r="G746" s="65"/>
      <c r="J746" s="65"/>
      <c r="K746" s="65"/>
      <c r="N746" s="65"/>
      <c r="O746" s="65"/>
      <c r="R746" s="65"/>
      <c r="S746" s="65"/>
    </row>
    <row r="747" spans="2:19" ht="15" x14ac:dyDescent="0.25">
      <c r="B747" s="65"/>
      <c r="C747" s="65"/>
      <c r="F747" s="65"/>
      <c r="G747" s="65"/>
      <c r="J747" s="65"/>
      <c r="K747" s="65"/>
      <c r="N747" s="65"/>
      <c r="O747" s="65"/>
      <c r="R747" s="65"/>
      <c r="S747" s="65"/>
    </row>
    <row r="748" spans="2:19" ht="15" x14ac:dyDescent="0.25">
      <c r="B748" s="65"/>
      <c r="C748" s="65"/>
      <c r="F748" s="65"/>
      <c r="G748" s="65"/>
      <c r="J748" s="65"/>
      <c r="K748" s="65"/>
      <c r="N748" s="65"/>
      <c r="O748" s="65"/>
      <c r="R748" s="65"/>
      <c r="S748" s="65"/>
    </row>
    <row r="749" spans="2:19" ht="15" x14ac:dyDescent="0.25">
      <c r="B749" s="65"/>
      <c r="C749" s="65"/>
      <c r="F749" s="65"/>
      <c r="G749" s="65"/>
      <c r="J749" s="65"/>
      <c r="K749" s="65"/>
      <c r="N749" s="65"/>
      <c r="O749" s="65"/>
      <c r="R749" s="65"/>
      <c r="S749" s="65"/>
    </row>
    <row r="750" spans="2:19" ht="15" x14ac:dyDescent="0.25">
      <c r="B750" s="65"/>
      <c r="C750" s="65"/>
      <c r="F750" s="65"/>
      <c r="G750" s="65"/>
      <c r="J750" s="65"/>
      <c r="K750" s="65"/>
      <c r="N750" s="65"/>
      <c r="O750" s="65"/>
      <c r="R750" s="65"/>
      <c r="S750" s="65"/>
    </row>
    <row r="751" spans="2:19" ht="15" x14ac:dyDescent="0.25">
      <c r="B751" s="65"/>
      <c r="C751" s="65"/>
      <c r="F751" s="65"/>
      <c r="G751" s="65"/>
      <c r="J751" s="65"/>
      <c r="K751" s="65"/>
      <c r="N751" s="65"/>
      <c r="O751" s="65"/>
      <c r="R751" s="65"/>
      <c r="S751" s="65"/>
    </row>
    <row r="752" spans="2:19" ht="15" x14ac:dyDescent="0.25">
      <c r="B752" s="65"/>
      <c r="C752" s="65"/>
      <c r="F752" s="65"/>
      <c r="G752" s="65"/>
      <c r="J752" s="65"/>
      <c r="K752" s="65"/>
      <c r="N752" s="65"/>
      <c r="O752" s="65"/>
      <c r="R752" s="65"/>
      <c r="S752" s="65"/>
    </row>
    <row r="753" spans="2:19" ht="15" x14ac:dyDescent="0.25">
      <c r="B753" s="65"/>
      <c r="C753" s="65"/>
      <c r="F753" s="65"/>
      <c r="G753" s="65"/>
      <c r="J753" s="65"/>
      <c r="K753" s="65"/>
      <c r="N753" s="65"/>
      <c r="O753" s="65"/>
      <c r="R753" s="65"/>
      <c r="S753" s="65"/>
    </row>
    <row r="754" spans="2:19" ht="15" x14ac:dyDescent="0.25">
      <c r="B754" s="65"/>
      <c r="C754" s="65"/>
      <c r="F754" s="65"/>
      <c r="G754" s="65"/>
      <c r="J754" s="65"/>
      <c r="K754" s="65"/>
      <c r="N754" s="65"/>
      <c r="O754" s="65"/>
      <c r="R754" s="65"/>
      <c r="S754" s="65"/>
    </row>
    <row r="755" spans="2:19" ht="15" x14ac:dyDescent="0.25">
      <c r="B755" s="65"/>
      <c r="C755" s="65"/>
      <c r="F755" s="65"/>
      <c r="G755" s="65"/>
      <c r="J755" s="65"/>
      <c r="K755" s="65"/>
      <c r="N755" s="65"/>
      <c r="O755" s="65"/>
      <c r="R755" s="65"/>
      <c r="S755" s="65"/>
    </row>
    <row r="756" spans="2:19" ht="15" x14ac:dyDescent="0.25">
      <c r="B756" s="65"/>
      <c r="C756" s="65"/>
      <c r="F756" s="65"/>
      <c r="G756" s="65"/>
      <c r="J756" s="65"/>
      <c r="K756" s="65"/>
      <c r="N756" s="65"/>
      <c r="O756" s="65"/>
      <c r="R756" s="65"/>
      <c r="S756" s="65"/>
    </row>
    <row r="757" spans="2:19" ht="15" x14ac:dyDescent="0.25">
      <c r="B757" s="65"/>
      <c r="C757" s="65"/>
      <c r="F757" s="65"/>
      <c r="G757" s="65"/>
      <c r="J757" s="65"/>
      <c r="K757" s="65"/>
      <c r="N757" s="65"/>
      <c r="O757" s="65"/>
      <c r="R757" s="65"/>
      <c r="S757" s="65"/>
    </row>
    <row r="758" spans="2:19" ht="15" x14ac:dyDescent="0.25">
      <c r="B758" s="65"/>
      <c r="C758" s="65"/>
      <c r="F758" s="65"/>
      <c r="G758" s="65"/>
      <c r="J758" s="65"/>
      <c r="K758" s="65"/>
      <c r="N758" s="65"/>
      <c r="O758" s="65"/>
      <c r="R758" s="65"/>
      <c r="S758" s="65"/>
    </row>
    <row r="759" spans="2:19" ht="15" x14ac:dyDescent="0.25">
      <c r="B759" s="65"/>
      <c r="C759" s="65"/>
      <c r="F759" s="65"/>
      <c r="G759" s="65"/>
      <c r="J759" s="65"/>
      <c r="K759" s="65"/>
      <c r="N759" s="65"/>
      <c r="O759" s="65"/>
      <c r="R759" s="65"/>
      <c r="S759" s="65"/>
    </row>
    <row r="760" spans="2:19" ht="15" x14ac:dyDescent="0.25">
      <c r="B760" s="65"/>
      <c r="C760" s="65"/>
      <c r="F760" s="65"/>
      <c r="G760" s="65"/>
      <c r="J760" s="65"/>
      <c r="K760" s="65"/>
      <c r="N760" s="65"/>
      <c r="O760" s="65"/>
      <c r="R760" s="65"/>
      <c r="S760" s="65"/>
    </row>
    <row r="761" spans="2:19" ht="15" x14ac:dyDescent="0.25">
      <c r="B761" s="65"/>
      <c r="C761" s="65"/>
      <c r="F761" s="65"/>
      <c r="G761" s="65"/>
      <c r="J761" s="65"/>
      <c r="K761" s="65"/>
      <c r="N761" s="65"/>
      <c r="O761" s="65"/>
      <c r="R761" s="65"/>
      <c r="S761" s="65"/>
    </row>
    <row r="762" spans="2:19" ht="15" x14ac:dyDescent="0.25">
      <c r="B762" s="65"/>
      <c r="C762" s="65"/>
      <c r="F762" s="65"/>
      <c r="G762" s="65"/>
      <c r="J762" s="65"/>
      <c r="K762" s="65"/>
      <c r="N762" s="65"/>
      <c r="O762" s="65"/>
      <c r="R762" s="65"/>
      <c r="S762" s="65"/>
    </row>
    <row r="763" spans="2:19" ht="15" x14ac:dyDescent="0.25">
      <c r="B763" s="65"/>
      <c r="C763" s="65"/>
      <c r="F763" s="65"/>
      <c r="G763" s="65"/>
      <c r="J763" s="65"/>
      <c r="K763" s="65"/>
      <c r="N763" s="65"/>
      <c r="O763" s="65"/>
      <c r="R763" s="65"/>
      <c r="S763" s="65"/>
    </row>
    <row r="764" spans="2:19" ht="15" x14ac:dyDescent="0.25">
      <c r="B764" s="65"/>
      <c r="C764" s="65"/>
      <c r="F764" s="65"/>
      <c r="G764" s="65"/>
      <c r="J764" s="65"/>
      <c r="K764" s="65"/>
      <c r="N764" s="65"/>
      <c r="O764" s="65"/>
      <c r="R764" s="65"/>
      <c r="S764" s="65"/>
    </row>
    <row r="765" spans="2:19" ht="15" x14ac:dyDescent="0.25">
      <c r="B765" s="65"/>
      <c r="C765" s="65"/>
      <c r="F765" s="65"/>
      <c r="G765" s="65"/>
      <c r="J765" s="65"/>
      <c r="K765" s="65"/>
      <c r="N765" s="65"/>
      <c r="O765" s="65"/>
      <c r="R765" s="65"/>
      <c r="S765" s="65"/>
    </row>
    <row r="766" spans="2:19" ht="15" x14ac:dyDescent="0.25">
      <c r="B766" s="65"/>
      <c r="C766" s="65"/>
      <c r="F766" s="65"/>
      <c r="G766" s="65"/>
      <c r="J766" s="65"/>
      <c r="K766" s="65"/>
      <c r="N766" s="65"/>
      <c r="O766" s="65"/>
      <c r="R766" s="65"/>
      <c r="S766" s="65"/>
    </row>
    <row r="767" spans="2:19" ht="15" x14ac:dyDescent="0.25">
      <c r="B767" s="65"/>
      <c r="C767" s="65"/>
      <c r="F767" s="65"/>
      <c r="G767" s="65"/>
      <c r="J767" s="65"/>
      <c r="K767" s="65"/>
      <c r="N767" s="65"/>
      <c r="O767" s="65"/>
      <c r="R767" s="65"/>
      <c r="S767" s="65"/>
    </row>
    <row r="768" spans="2:19" ht="15" x14ac:dyDescent="0.25">
      <c r="B768" s="65"/>
      <c r="C768" s="65"/>
      <c r="F768" s="65"/>
      <c r="G768" s="65"/>
      <c r="J768" s="65"/>
      <c r="K768" s="65"/>
      <c r="N768" s="65"/>
      <c r="O768" s="65"/>
      <c r="R768" s="65"/>
      <c r="S768" s="65"/>
    </row>
    <row r="769" spans="2:19" ht="15" x14ac:dyDescent="0.25">
      <c r="B769" s="65"/>
      <c r="C769" s="65"/>
      <c r="F769" s="65"/>
      <c r="G769" s="65"/>
      <c r="J769" s="65"/>
      <c r="K769" s="65"/>
      <c r="N769" s="65"/>
      <c r="O769" s="65"/>
      <c r="R769" s="65"/>
      <c r="S769" s="65"/>
    </row>
    <row r="770" spans="2:19" ht="15" x14ac:dyDescent="0.25">
      <c r="B770" s="65"/>
      <c r="C770" s="65"/>
      <c r="F770" s="65"/>
      <c r="G770" s="65"/>
      <c r="J770" s="65"/>
      <c r="K770" s="65"/>
      <c r="N770" s="65"/>
      <c r="O770" s="65"/>
      <c r="R770" s="65"/>
      <c r="S770" s="65"/>
    </row>
    <row r="771" spans="2:19" ht="15" x14ac:dyDescent="0.25">
      <c r="B771" s="65"/>
      <c r="C771" s="65"/>
      <c r="F771" s="65"/>
      <c r="G771" s="65"/>
      <c r="J771" s="65"/>
      <c r="K771" s="65"/>
      <c r="N771" s="65"/>
      <c r="O771" s="65"/>
      <c r="R771" s="65"/>
      <c r="S771" s="65"/>
    </row>
    <row r="772" spans="2:19" ht="15" x14ac:dyDescent="0.25">
      <c r="B772" s="65"/>
      <c r="C772" s="65"/>
      <c r="F772" s="65"/>
      <c r="G772" s="65"/>
      <c r="J772" s="65"/>
      <c r="K772" s="65"/>
      <c r="N772" s="65"/>
      <c r="O772" s="65"/>
      <c r="R772" s="65"/>
      <c r="S772" s="65"/>
    </row>
    <row r="773" spans="2:19" ht="15" x14ac:dyDescent="0.25">
      <c r="B773" s="65"/>
      <c r="C773" s="65"/>
      <c r="F773" s="65"/>
      <c r="G773" s="65"/>
      <c r="J773" s="65"/>
      <c r="K773" s="65"/>
      <c r="N773" s="65"/>
      <c r="O773" s="65"/>
      <c r="R773" s="65"/>
      <c r="S773" s="65"/>
    </row>
    <row r="774" spans="2:19" ht="15" x14ac:dyDescent="0.25">
      <c r="B774" s="65"/>
      <c r="C774" s="65"/>
      <c r="F774" s="65"/>
      <c r="G774" s="65"/>
      <c r="J774" s="65"/>
      <c r="K774" s="65"/>
      <c r="N774" s="65"/>
      <c r="O774" s="65"/>
      <c r="R774" s="65"/>
      <c r="S774" s="65"/>
    </row>
    <row r="775" spans="2:19" ht="15" x14ac:dyDescent="0.25">
      <c r="B775" s="65"/>
      <c r="C775" s="65"/>
      <c r="F775" s="65"/>
      <c r="G775" s="65"/>
      <c r="J775" s="65"/>
      <c r="K775" s="65"/>
      <c r="N775" s="65"/>
      <c r="O775" s="65"/>
      <c r="R775" s="65"/>
      <c r="S775" s="65"/>
    </row>
    <row r="776" spans="2:19" ht="15" x14ac:dyDescent="0.25">
      <c r="B776" s="65"/>
      <c r="C776" s="65"/>
      <c r="F776" s="65"/>
      <c r="G776" s="65"/>
      <c r="J776" s="65"/>
      <c r="K776" s="65"/>
      <c r="N776" s="65"/>
      <c r="O776" s="65"/>
      <c r="R776" s="65"/>
      <c r="S776" s="65"/>
    </row>
    <row r="777" spans="2:19" ht="15" x14ac:dyDescent="0.25">
      <c r="B777" s="65"/>
      <c r="C777" s="65"/>
      <c r="F777" s="65"/>
      <c r="G777" s="65"/>
      <c r="J777" s="65"/>
      <c r="K777" s="65"/>
      <c r="N777" s="65"/>
      <c r="O777" s="65"/>
      <c r="R777" s="65"/>
      <c r="S777" s="65"/>
    </row>
    <row r="778" spans="2:19" ht="15" x14ac:dyDescent="0.25">
      <c r="B778" s="65"/>
      <c r="C778" s="65"/>
      <c r="F778" s="65"/>
      <c r="G778" s="65"/>
      <c r="J778" s="65"/>
      <c r="K778" s="65"/>
      <c r="N778" s="65"/>
      <c r="O778" s="65"/>
      <c r="R778" s="65"/>
      <c r="S778" s="65"/>
    </row>
    <row r="779" spans="2:19" ht="15" x14ac:dyDescent="0.25">
      <c r="B779" s="65"/>
      <c r="C779" s="65"/>
      <c r="F779" s="65"/>
      <c r="G779" s="65"/>
      <c r="J779" s="65"/>
      <c r="K779" s="65"/>
      <c r="N779" s="65"/>
      <c r="O779" s="65"/>
      <c r="R779" s="65"/>
      <c r="S779" s="65"/>
    </row>
    <row r="780" spans="2:19" ht="15" x14ac:dyDescent="0.25">
      <c r="B780" s="65"/>
      <c r="C780" s="65"/>
      <c r="F780" s="65"/>
      <c r="G780" s="65"/>
      <c r="J780" s="65"/>
      <c r="K780" s="65"/>
      <c r="N780" s="65"/>
      <c r="O780" s="65"/>
      <c r="R780" s="65"/>
      <c r="S780" s="65"/>
    </row>
    <row r="781" spans="2:19" ht="15" x14ac:dyDescent="0.25">
      <c r="B781" s="65"/>
      <c r="C781" s="65"/>
      <c r="F781" s="65"/>
      <c r="G781" s="65"/>
      <c r="J781" s="65"/>
      <c r="K781" s="65"/>
      <c r="N781" s="65"/>
      <c r="O781" s="65"/>
      <c r="R781" s="65"/>
      <c r="S781" s="65"/>
    </row>
    <row r="782" spans="2:19" ht="15" x14ac:dyDescent="0.25">
      <c r="B782" s="65"/>
      <c r="C782" s="65"/>
      <c r="F782" s="65"/>
      <c r="G782" s="65"/>
      <c r="J782" s="65"/>
      <c r="K782" s="65"/>
      <c r="N782" s="65"/>
      <c r="O782" s="65"/>
      <c r="R782" s="65"/>
      <c r="S782" s="65"/>
    </row>
    <row r="783" spans="2:19" ht="15" x14ac:dyDescent="0.25">
      <c r="B783" s="65"/>
      <c r="C783" s="65"/>
      <c r="F783" s="65"/>
      <c r="G783" s="65"/>
      <c r="J783" s="65"/>
      <c r="K783" s="65"/>
      <c r="N783" s="65"/>
      <c r="O783" s="65"/>
      <c r="R783" s="65"/>
      <c r="S783" s="65"/>
    </row>
    <row r="784" spans="2:19" ht="15" x14ac:dyDescent="0.25">
      <c r="B784" s="65"/>
      <c r="C784" s="65"/>
      <c r="F784" s="65"/>
      <c r="G784" s="65"/>
      <c r="J784" s="65"/>
      <c r="K784" s="65"/>
      <c r="N784" s="65"/>
      <c r="O784" s="65"/>
      <c r="R784" s="65"/>
      <c r="S784" s="65"/>
    </row>
    <row r="785" spans="2:19" ht="15" x14ac:dyDescent="0.25">
      <c r="B785" s="65"/>
      <c r="C785" s="65"/>
      <c r="F785" s="65"/>
      <c r="G785" s="65"/>
      <c r="J785" s="65"/>
      <c r="K785" s="65"/>
      <c r="N785" s="65"/>
      <c r="O785" s="65"/>
      <c r="R785" s="65"/>
      <c r="S785" s="65"/>
    </row>
    <row r="786" spans="2:19" ht="15" x14ac:dyDescent="0.25">
      <c r="B786" s="65"/>
      <c r="C786" s="65"/>
      <c r="F786" s="65"/>
      <c r="G786" s="65"/>
      <c r="J786" s="65"/>
      <c r="K786" s="65"/>
      <c r="N786" s="65"/>
      <c r="O786" s="65"/>
      <c r="R786" s="65"/>
      <c r="S786" s="65"/>
    </row>
    <row r="787" spans="2:19" ht="15" x14ac:dyDescent="0.25">
      <c r="B787" s="65"/>
      <c r="C787" s="65"/>
      <c r="F787" s="65"/>
      <c r="G787" s="65"/>
      <c r="J787" s="65"/>
      <c r="K787" s="65"/>
      <c r="N787" s="65"/>
      <c r="O787" s="65"/>
      <c r="R787" s="65"/>
      <c r="S787" s="65"/>
    </row>
    <row r="788" spans="2:19" ht="15" x14ac:dyDescent="0.25">
      <c r="B788" s="65"/>
      <c r="C788" s="65"/>
      <c r="F788" s="65"/>
      <c r="G788" s="65"/>
      <c r="J788" s="65"/>
      <c r="K788" s="65"/>
      <c r="N788" s="65"/>
      <c r="O788" s="65"/>
      <c r="R788" s="65"/>
      <c r="S788" s="65"/>
    </row>
    <row r="789" spans="2:19" ht="15" x14ac:dyDescent="0.25">
      <c r="B789" s="65"/>
      <c r="C789" s="65"/>
      <c r="F789" s="65"/>
      <c r="G789" s="65"/>
      <c r="J789" s="65"/>
      <c r="K789" s="65"/>
      <c r="N789" s="65"/>
      <c r="O789" s="65"/>
      <c r="R789" s="65"/>
      <c r="S789" s="65"/>
    </row>
    <row r="790" spans="2:19" ht="15" x14ac:dyDescent="0.25">
      <c r="B790" s="65"/>
      <c r="C790" s="65"/>
      <c r="F790" s="65"/>
      <c r="G790" s="65"/>
      <c r="J790" s="65"/>
      <c r="K790" s="65"/>
      <c r="N790" s="65"/>
      <c r="O790" s="65"/>
      <c r="R790" s="65"/>
      <c r="S790" s="65"/>
    </row>
    <row r="791" spans="2:19" ht="15" x14ac:dyDescent="0.25">
      <c r="B791" s="65"/>
      <c r="C791" s="65"/>
      <c r="F791" s="65"/>
      <c r="G791" s="65"/>
      <c r="J791" s="65"/>
      <c r="K791" s="65"/>
      <c r="N791" s="65"/>
      <c r="O791" s="65"/>
      <c r="R791" s="65"/>
      <c r="S791" s="65"/>
    </row>
    <row r="792" spans="2:19" ht="15" x14ac:dyDescent="0.25">
      <c r="B792" s="65"/>
      <c r="C792" s="65"/>
      <c r="F792" s="65"/>
      <c r="G792" s="65"/>
      <c r="J792" s="65"/>
      <c r="K792" s="65"/>
      <c r="N792" s="65"/>
      <c r="O792" s="65"/>
      <c r="R792" s="65"/>
      <c r="S792" s="65"/>
    </row>
    <row r="793" spans="2:19" ht="15" x14ac:dyDescent="0.25">
      <c r="B793" s="65"/>
      <c r="C793" s="65"/>
      <c r="F793" s="65"/>
      <c r="G793" s="65"/>
      <c r="J793" s="65"/>
      <c r="K793" s="65"/>
      <c r="N793" s="65"/>
      <c r="O793" s="65"/>
      <c r="R793" s="65"/>
      <c r="S793" s="65"/>
    </row>
    <row r="794" spans="2:19" ht="15" x14ac:dyDescent="0.25">
      <c r="B794" s="65"/>
      <c r="C794" s="65"/>
      <c r="F794" s="65"/>
      <c r="G794" s="65"/>
      <c r="J794" s="65"/>
      <c r="K794" s="65"/>
      <c r="N794" s="65"/>
      <c r="O794" s="65"/>
      <c r="R794" s="65"/>
      <c r="S794" s="65"/>
    </row>
    <row r="795" spans="2:19" ht="15" x14ac:dyDescent="0.25">
      <c r="B795" s="65"/>
      <c r="C795" s="65"/>
      <c r="F795" s="65"/>
      <c r="G795" s="65"/>
      <c r="J795" s="65"/>
      <c r="K795" s="65"/>
      <c r="N795" s="65"/>
      <c r="O795" s="65"/>
      <c r="R795" s="65"/>
      <c r="S795" s="65"/>
    </row>
    <row r="796" spans="2:19" ht="15" x14ac:dyDescent="0.25">
      <c r="B796" s="65"/>
      <c r="C796" s="65"/>
      <c r="F796" s="65"/>
      <c r="G796" s="65"/>
      <c r="J796" s="65"/>
      <c r="K796" s="65"/>
      <c r="N796" s="65"/>
      <c r="O796" s="65"/>
      <c r="R796" s="65"/>
      <c r="S796" s="65"/>
    </row>
    <row r="797" spans="2:19" ht="15" x14ac:dyDescent="0.25">
      <c r="B797" s="65"/>
      <c r="C797" s="65"/>
      <c r="F797" s="65"/>
      <c r="G797" s="65"/>
      <c r="J797" s="65"/>
      <c r="K797" s="65"/>
      <c r="N797" s="65"/>
      <c r="O797" s="65"/>
      <c r="R797" s="65"/>
      <c r="S797" s="65"/>
    </row>
    <row r="798" spans="2:19" ht="15" x14ac:dyDescent="0.25">
      <c r="B798" s="65"/>
      <c r="C798" s="65"/>
      <c r="F798" s="65"/>
      <c r="G798" s="65"/>
      <c r="J798" s="65"/>
      <c r="K798" s="65"/>
      <c r="N798" s="65"/>
      <c r="O798" s="65"/>
      <c r="R798" s="65"/>
      <c r="S798" s="65"/>
    </row>
    <row r="799" spans="2:19" ht="15" x14ac:dyDescent="0.25">
      <c r="B799" s="65"/>
      <c r="C799" s="65"/>
      <c r="F799" s="65"/>
      <c r="G799" s="65"/>
      <c r="J799" s="65"/>
      <c r="K799" s="65"/>
      <c r="N799" s="65"/>
      <c r="O799" s="65"/>
      <c r="R799" s="65"/>
      <c r="S799" s="65"/>
    </row>
    <row r="800" spans="2:19" ht="15" x14ac:dyDescent="0.25">
      <c r="B800" s="65"/>
      <c r="C800" s="65"/>
      <c r="F800" s="65"/>
      <c r="G800" s="65"/>
      <c r="J800" s="65"/>
      <c r="K800" s="65"/>
      <c r="N800" s="65"/>
      <c r="O800" s="65"/>
      <c r="R800" s="65"/>
      <c r="S800" s="65"/>
    </row>
    <row r="801" spans="2:19" ht="15" x14ac:dyDescent="0.25">
      <c r="B801" s="65"/>
      <c r="C801" s="65"/>
      <c r="F801" s="65"/>
      <c r="G801" s="65"/>
      <c r="J801" s="65"/>
      <c r="K801" s="65"/>
      <c r="N801" s="65"/>
      <c r="O801" s="65"/>
      <c r="R801" s="65"/>
      <c r="S801" s="65"/>
    </row>
    <row r="802" spans="2:19" ht="15" x14ac:dyDescent="0.25">
      <c r="B802" s="65"/>
      <c r="C802" s="65"/>
      <c r="F802" s="65"/>
      <c r="G802" s="65"/>
      <c r="J802" s="65"/>
      <c r="K802" s="65"/>
      <c r="N802" s="65"/>
      <c r="O802" s="65"/>
      <c r="R802" s="65"/>
      <c r="S802" s="65"/>
    </row>
    <row r="803" spans="2:19" ht="15" x14ac:dyDescent="0.25">
      <c r="B803" s="65"/>
      <c r="C803" s="65"/>
      <c r="F803" s="65"/>
      <c r="G803" s="65"/>
      <c r="J803" s="65"/>
      <c r="K803" s="65"/>
      <c r="N803" s="65"/>
      <c r="O803" s="65"/>
      <c r="R803" s="65"/>
      <c r="S803" s="65"/>
    </row>
    <row r="804" spans="2:19" ht="15" x14ac:dyDescent="0.25">
      <c r="B804" s="65"/>
      <c r="C804" s="65"/>
      <c r="F804" s="65"/>
      <c r="G804" s="65"/>
      <c r="J804" s="65"/>
      <c r="K804" s="65"/>
      <c r="N804" s="65"/>
      <c r="O804" s="65"/>
      <c r="R804" s="65"/>
      <c r="S804" s="65"/>
    </row>
    <row r="805" spans="2:19" ht="15" x14ac:dyDescent="0.25">
      <c r="B805" s="65"/>
      <c r="C805" s="65"/>
      <c r="F805" s="65"/>
      <c r="G805" s="65"/>
      <c r="J805" s="65"/>
      <c r="K805" s="65"/>
      <c r="N805" s="65"/>
      <c r="O805" s="65"/>
      <c r="R805" s="65"/>
      <c r="S805" s="65"/>
    </row>
    <row r="806" spans="2:19" ht="15" x14ac:dyDescent="0.25">
      <c r="B806" s="65"/>
      <c r="C806" s="65"/>
      <c r="F806" s="65"/>
      <c r="G806" s="65"/>
      <c r="J806" s="65"/>
      <c r="K806" s="65"/>
      <c r="N806" s="65"/>
      <c r="O806" s="65"/>
      <c r="R806" s="65"/>
      <c r="S806" s="65"/>
    </row>
    <row r="807" spans="2:19" ht="15" x14ac:dyDescent="0.25">
      <c r="B807" s="65"/>
      <c r="C807" s="65"/>
      <c r="F807" s="65"/>
      <c r="G807" s="65"/>
      <c r="J807" s="65"/>
      <c r="K807" s="65"/>
      <c r="N807" s="65"/>
      <c r="O807" s="65"/>
      <c r="R807" s="65"/>
      <c r="S807" s="65"/>
    </row>
    <row r="808" spans="2:19" ht="15" x14ac:dyDescent="0.25">
      <c r="B808" s="65"/>
      <c r="C808" s="65"/>
      <c r="F808" s="65"/>
      <c r="G808" s="65"/>
      <c r="J808" s="65"/>
      <c r="K808" s="65"/>
      <c r="N808" s="65"/>
      <c r="O808" s="65"/>
      <c r="R808" s="65"/>
      <c r="S808" s="65"/>
    </row>
    <row r="809" spans="2:19" ht="15" x14ac:dyDescent="0.25">
      <c r="B809" s="65"/>
      <c r="C809" s="65"/>
      <c r="F809" s="65"/>
      <c r="G809" s="65"/>
      <c r="J809" s="65"/>
      <c r="K809" s="65"/>
      <c r="N809" s="65"/>
      <c r="O809" s="65"/>
      <c r="R809" s="65"/>
      <c r="S809" s="65"/>
    </row>
    <row r="810" spans="2:19" ht="15" x14ac:dyDescent="0.25">
      <c r="B810" s="65"/>
      <c r="C810" s="65"/>
      <c r="F810" s="65"/>
      <c r="G810" s="65"/>
      <c r="J810" s="65"/>
      <c r="K810" s="65"/>
      <c r="N810" s="65"/>
      <c r="O810" s="65"/>
      <c r="R810" s="65"/>
      <c r="S810" s="65"/>
    </row>
    <row r="811" spans="2:19" ht="15" x14ac:dyDescent="0.25">
      <c r="B811" s="65"/>
      <c r="C811" s="65"/>
      <c r="F811" s="65"/>
      <c r="G811" s="65"/>
      <c r="J811" s="65"/>
      <c r="K811" s="65"/>
      <c r="N811" s="65"/>
      <c r="O811" s="65"/>
      <c r="R811" s="65"/>
      <c r="S811" s="65"/>
    </row>
    <row r="812" spans="2:19" ht="15" x14ac:dyDescent="0.25">
      <c r="B812" s="65"/>
      <c r="C812" s="65"/>
      <c r="F812" s="65"/>
      <c r="G812" s="65"/>
      <c r="J812" s="65"/>
      <c r="K812" s="65"/>
      <c r="N812" s="65"/>
      <c r="O812" s="65"/>
      <c r="R812" s="65"/>
      <c r="S812" s="65"/>
    </row>
    <row r="813" spans="2:19" ht="15" x14ac:dyDescent="0.25">
      <c r="B813" s="65"/>
      <c r="C813" s="65"/>
      <c r="F813" s="65"/>
      <c r="G813" s="65"/>
      <c r="J813" s="65"/>
      <c r="K813" s="65"/>
      <c r="N813" s="65"/>
      <c r="O813" s="65"/>
      <c r="R813" s="65"/>
      <c r="S813" s="65"/>
    </row>
    <row r="814" spans="2:19" ht="15" x14ac:dyDescent="0.25">
      <c r="B814" s="65"/>
      <c r="C814" s="65"/>
      <c r="F814" s="65"/>
      <c r="G814" s="65"/>
      <c r="J814" s="65"/>
      <c r="K814" s="65"/>
      <c r="N814" s="65"/>
      <c r="O814" s="65"/>
      <c r="R814" s="65"/>
      <c r="S814" s="65"/>
    </row>
    <row r="815" spans="2:19" ht="15" x14ac:dyDescent="0.25">
      <c r="B815" s="65"/>
      <c r="C815" s="65"/>
      <c r="F815" s="65"/>
      <c r="G815" s="65"/>
      <c r="J815" s="65"/>
      <c r="K815" s="65"/>
      <c r="N815" s="65"/>
      <c r="O815" s="65"/>
      <c r="R815" s="65"/>
      <c r="S815" s="65"/>
    </row>
    <row r="816" spans="2:19" ht="15" x14ac:dyDescent="0.25">
      <c r="B816" s="65"/>
      <c r="C816" s="65"/>
      <c r="F816" s="65"/>
      <c r="G816" s="65"/>
      <c r="J816" s="65"/>
      <c r="K816" s="65"/>
      <c r="N816" s="65"/>
      <c r="O816" s="65"/>
      <c r="R816" s="65"/>
      <c r="S816" s="65"/>
    </row>
    <row r="817" spans="2:19" ht="15" x14ac:dyDescent="0.25">
      <c r="B817" s="65"/>
      <c r="C817" s="65"/>
      <c r="F817" s="65"/>
      <c r="G817" s="65"/>
      <c r="J817" s="65"/>
      <c r="K817" s="65"/>
      <c r="N817" s="65"/>
      <c r="O817" s="65"/>
      <c r="R817" s="65"/>
      <c r="S817" s="65"/>
    </row>
    <row r="818" spans="2:19" ht="15" x14ac:dyDescent="0.25">
      <c r="B818" s="65"/>
      <c r="C818" s="65"/>
      <c r="F818" s="65"/>
      <c r="G818" s="65"/>
      <c r="J818" s="65"/>
      <c r="K818" s="65"/>
      <c r="N818" s="65"/>
      <c r="O818" s="65"/>
      <c r="R818" s="65"/>
      <c r="S818" s="65"/>
    </row>
    <row r="819" spans="2:19" ht="15" x14ac:dyDescent="0.25">
      <c r="B819" s="65"/>
      <c r="C819" s="65"/>
      <c r="F819" s="65"/>
      <c r="G819" s="65"/>
      <c r="J819" s="65"/>
      <c r="K819" s="65"/>
      <c r="N819" s="65"/>
      <c r="O819" s="65"/>
      <c r="R819" s="65"/>
      <c r="S819" s="65"/>
    </row>
    <row r="820" spans="2:19" ht="15" x14ac:dyDescent="0.25">
      <c r="B820" s="65"/>
      <c r="C820" s="65"/>
      <c r="F820" s="65"/>
      <c r="G820" s="65"/>
      <c r="J820" s="65"/>
      <c r="K820" s="65"/>
      <c r="N820" s="65"/>
      <c r="O820" s="65"/>
      <c r="R820" s="65"/>
      <c r="S820" s="65"/>
    </row>
    <row r="821" spans="2:19" ht="15" x14ac:dyDescent="0.25">
      <c r="B821" s="65"/>
      <c r="C821" s="65"/>
      <c r="F821" s="65"/>
      <c r="G821" s="65"/>
      <c r="J821" s="65"/>
      <c r="K821" s="65"/>
      <c r="N821" s="65"/>
      <c r="O821" s="65"/>
      <c r="R821" s="65"/>
      <c r="S821" s="65"/>
    </row>
    <row r="822" spans="2:19" ht="15" x14ac:dyDescent="0.25">
      <c r="B822" s="65"/>
      <c r="C822" s="65"/>
      <c r="F822" s="65"/>
      <c r="G822" s="65"/>
      <c r="J822" s="65"/>
      <c r="K822" s="65"/>
      <c r="N822" s="65"/>
      <c r="O822" s="65"/>
      <c r="R822" s="65"/>
      <c r="S822" s="65"/>
    </row>
    <row r="823" spans="2:19" ht="15" x14ac:dyDescent="0.25">
      <c r="B823" s="65"/>
      <c r="C823" s="65"/>
      <c r="F823" s="65"/>
      <c r="G823" s="65"/>
      <c r="J823" s="65"/>
      <c r="K823" s="65"/>
      <c r="N823" s="65"/>
      <c r="O823" s="65"/>
      <c r="R823" s="65"/>
      <c r="S823" s="65"/>
    </row>
    <row r="824" spans="2:19" ht="15" x14ac:dyDescent="0.25">
      <c r="B824" s="65"/>
      <c r="C824" s="65"/>
      <c r="F824" s="65"/>
      <c r="G824" s="65"/>
      <c r="J824" s="65"/>
      <c r="K824" s="65"/>
      <c r="N824" s="65"/>
      <c r="O824" s="65"/>
      <c r="R824" s="65"/>
      <c r="S824" s="65"/>
    </row>
    <row r="825" spans="2:19" ht="15" x14ac:dyDescent="0.25">
      <c r="B825" s="65"/>
      <c r="C825" s="65"/>
      <c r="F825" s="65"/>
      <c r="G825" s="65"/>
      <c r="J825" s="65"/>
      <c r="K825" s="65"/>
      <c r="N825" s="65"/>
      <c r="O825" s="65"/>
      <c r="R825" s="65"/>
      <c r="S825" s="65"/>
    </row>
    <row r="826" spans="2:19" ht="15" x14ac:dyDescent="0.25">
      <c r="B826" s="65"/>
      <c r="C826" s="65"/>
      <c r="F826" s="65"/>
      <c r="G826" s="65"/>
      <c r="J826" s="65"/>
      <c r="K826" s="65"/>
      <c r="N826" s="65"/>
      <c r="O826" s="65"/>
      <c r="R826" s="65"/>
      <c r="S826" s="65"/>
    </row>
    <row r="827" spans="2:19" ht="15" x14ac:dyDescent="0.25">
      <c r="B827" s="65"/>
      <c r="C827" s="65"/>
      <c r="F827" s="65"/>
      <c r="G827" s="65"/>
      <c r="J827" s="65"/>
      <c r="K827" s="65"/>
      <c r="N827" s="65"/>
      <c r="O827" s="65"/>
      <c r="R827" s="65"/>
      <c r="S827" s="65"/>
    </row>
    <row r="828" spans="2:19" ht="15" x14ac:dyDescent="0.25">
      <c r="B828" s="65"/>
      <c r="C828" s="65"/>
      <c r="F828" s="65"/>
      <c r="G828" s="65"/>
      <c r="J828" s="65"/>
      <c r="K828" s="65"/>
      <c r="N828" s="65"/>
      <c r="O828" s="65"/>
      <c r="R828" s="65"/>
      <c r="S828" s="65"/>
    </row>
    <row r="829" spans="2:19" ht="15" x14ac:dyDescent="0.25">
      <c r="B829" s="65"/>
      <c r="C829" s="65"/>
      <c r="F829" s="65"/>
      <c r="G829" s="65"/>
      <c r="J829" s="65"/>
      <c r="K829" s="65"/>
      <c r="N829" s="65"/>
      <c r="O829" s="65"/>
      <c r="R829" s="65"/>
      <c r="S829" s="65"/>
    </row>
    <row r="830" spans="2:19" ht="15" x14ac:dyDescent="0.25">
      <c r="B830" s="65"/>
      <c r="C830" s="65"/>
      <c r="F830" s="65"/>
      <c r="G830" s="65"/>
      <c r="J830" s="65"/>
      <c r="K830" s="65"/>
      <c r="N830" s="65"/>
      <c r="O830" s="65"/>
      <c r="R830" s="65"/>
      <c r="S830" s="65"/>
    </row>
    <row r="831" spans="2:19" ht="15" x14ac:dyDescent="0.25">
      <c r="B831" s="65"/>
      <c r="C831" s="65"/>
      <c r="F831" s="65"/>
      <c r="G831" s="65"/>
      <c r="J831" s="65"/>
      <c r="K831" s="65"/>
      <c r="N831" s="65"/>
      <c r="O831" s="65"/>
      <c r="R831" s="65"/>
      <c r="S831" s="65"/>
    </row>
    <row r="832" spans="2:19" ht="15" x14ac:dyDescent="0.25">
      <c r="B832" s="65"/>
      <c r="C832" s="65"/>
      <c r="F832" s="65"/>
      <c r="G832" s="65"/>
      <c r="J832" s="65"/>
      <c r="K832" s="65"/>
      <c r="N832" s="65"/>
      <c r="O832" s="65"/>
      <c r="R832" s="65"/>
      <c r="S832" s="65"/>
    </row>
    <row r="833" spans="2:19" ht="15" x14ac:dyDescent="0.25">
      <c r="B833" s="65"/>
      <c r="C833" s="65"/>
      <c r="F833" s="65"/>
      <c r="G833" s="65"/>
      <c r="J833" s="65"/>
      <c r="K833" s="65"/>
      <c r="N833" s="65"/>
      <c r="O833" s="65"/>
      <c r="R833" s="65"/>
      <c r="S833" s="65"/>
    </row>
    <row r="834" spans="2:19" ht="15" x14ac:dyDescent="0.25">
      <c r="B834" s="65"/>
      <c r="C834" s="65"/>
      <c r="F834" s="65"/>
      <c r="G834" s="65"/>
      <c r="J834" s="65"/>
      <c r="K834" s="65"/>
      <c r="N834" s="65"/>
      <c r="O834" s="65"/>
      <c r="R834" s="65"/>
      <c r="S834" s="65"/>
    </row>
    <row r="835" spans="2:19" ht="15" x14ac:dyDescent="0.25">
      <c r="B835" s="65"/>
      <c r="C835" s="65"/>
      <c r="F835" s="65"/>
      <c r="G835" s="65"/>
      <c r="J835" s="65"/>
      <c r="K835" s="65"/>
      <c r="N835" s="65"/>
      <c r="O835" s="65"/>
      <c r="R835" s="65"/>
      <c r="S835" s="65"/>
    </row>
    <row r="836" spans="2:19" ht="15" x14ac:dyDescent="0.25">
      <c r="B836" s="65"/>
      <c r="C836" s="65"/>
      <c r="F836" s="65"/>
      <c r="G836" s="65"/>
      <c r="J836" s="65"/>
      <c r="K836" s="65"/>
      <c r="N836" s="65"/>
      <c r="O836" s="65"/>
      <c r="R836" s="65"/>
      <c r="S836" s="65"/>
    </row>
    <row r="837" spans="2:19" ht="15" x14ac:dyDescent="0.25">
      <c r="B837" s="65"/>
      <c r="C837" s="65"/>
      <c r="F837" s="65"/>
      <c r="G837" s="65"/>
      <c r="J837" s="65"/>
      <c r="K837" s="65"/>
      <c r="N837" s="65"/>
      <c r="O837" s="65"/>
      <c r="R837" s="65"/>
      <c r="S837" s="65"/>
    </row>
    <row r="838" spans="2:19" ht="15" x14ac:dyDescent="0.25">
      <c r="B838" s="65"/>
      <c r="C838" s="65"/>
      <c r="F838" s="65"/>
      <c r="G838" s="65"/>
      <c r="J838" s="65"/>
      <c r="K838" s="65"/>
      <c r="N838" s="65"/>
      <c r="O838" s="65"/>
      <c r="R838" s="65"/>
      <c r="S838" s="65"/>
    </row>
    <row r="839" spans="2:19" ht="15" x14ac:dyDescent="0.25">
      <c r="B839" s="65"/>
      <c r="C839" s="65"/>
      <c r="F839" s="65"/>
      <c r="G839" s="65"/>
      <c r="J839" s="65"/>
      <c r="K839" s="65"/>
      <c r="N839" s="65"/>
      <c r="O839" s="65"/>
      <c r="R839" s="65"/>
      <c r="S839" s="65"/>
    </row>
    <row r="840" spans="2:19" ht="15" x14ac:dyDescent="0.25">
      <c r="B840" s="65"/>
      <c r="C840" s="65"/>
      <c r="F840" s="65"/>
      <c r="G840" s="65"/>
      <c r="J840" s="65"/>
      <c r="K840" s="65"/>
      <c r="N840" s="65"/>
      <c r="O840" s="65"/>
      <c r="R840" s="65"/>
      <c r="S840" s="65"/>
    </row>
    <row r="841" spans="2:19" ht="15" x14ac:dyDescent="0.25">
      <c r="B841" s="65"/>
      <c r="C841" s="65"/>
      <c r="F841" s="65"/>
      <c r="G841" s="65"/>
      <c r="J841" s="65"/>
      <c r="K841" s="65"/>
      <c r="N841" s="65"/>
      <c r="O841" s="65"/>
      <c r="R841" s="65"/>
      <c r="S841" s="65"/>
    </row>
    <row r="842" spans="2:19" ht="15" x14ac:dyDescent="0.25">
      <c r="B842" s="65"/>
      <c r="C842" s="65"/>
      <c r="F842" s="65"/>
      <c r="G842" s="65"/>
      <c r="J842" s="65"/>
      <c r="K842" s="65"/>
      <c r="N842" s="65"/>
      <c r="O842" s="65"/>
      <c r="R842" s="65"/>
      <c r="S842" s="65"/>
    </row>
    <row r="843" spans="2:19" ht="15" x14ac:dyDescent="0.25">
      <c r="B843" s="65"/>
      <c r="C843" s="65"/>
      <c r="F843" s="65"/>
      <c r="G843" s="65"/>
      <c r="J843" s="65"/>
      <c r="K843" s="65"/>
      <c r="N843" s="65"/>
      <c r="O843" s="65"/>
      <c r="R843" s="65"/>
      <c r="S843" s="65"/>
    </row>
    <row r="844" spans="2:19" ht="15" x14ac:dyDescent="0.25">
      <c r="B844" s="65"/>
      <c r="C844" s="65"/>
      <c r="F844" s="65"/>
      <c r="G844" s="65"/>
      <c r="J844" s="65"/>
      <c r="K844" s="65"/>
      <c r="N844" s="65"/>
      <c r="O844" s="65"/>
      <c r="R844" s="65"/>
      <c r="S844" s="65"/>
    </row>
    <row r="845" spans="2:19" ht="15" x14ac:dyDescent="0.25">
      <c r="B845" s="65"/>
      <c r="C845" s="65"/>
      <c r="F845" s="65"/>
      <c r="G845" s="65"/>
      <c r="J845" s="65"/>
      <c r="K845" s="65"/>
      <c r="N845" s="65"/>
      <c r="O845" s="65"/>
      <c r="R845" s="65"/>
      <c r="S845" s="65"/>
    </row>
    <row r="846" spans="2:19" ht="15" x14ac:dyDescent="0.25">
      <c r="B846" s="65"/>
      <c r="C846" s="65"/>
      <c r="F846" s="65"/>
      <c r="G846" s="65"/>
      <c r="J846" s="65"/>
      <c r="K846" s="65"/>
      <c r="N846" s="65"/>
      <c r="O846" s="65"/>
      <c r="R846" s="65"/>
      <c r="S846" s="65"/>
    </row>
    <row r="847" spans="2:19" ht="15" x14ac:dyDescent="0.25">
      <c r="B847" s="65"/>
      <c r="C847" s="65"/>
      <c r="F847" s="65"/>
      <c r="G847" s="65"/>
      <c r="J847" s="65"/>
      <c r="K847" s="65"/>
      <c r="N847" s="65"/>
      <c r="O847" s="65"/>
      <c r="R847" s="65"/>
      <c r="S847" s="65"/>
    </row>
    <row r="848" spans="2:19" ht="15" x14ac:dyDescent="0.25">
      <c r="B848" s="65"/>
      <c r="C848" s="65"/>
      <c r="F848" s="65"/>
      <c r="G848" s="65"/>
      <c r="J848" s="65"/>
      <c r="K848" s="65"/>
      <c r="N848" s="65"/>
      <c r="O848" s="65"/>
      <c r="R848" s="65"/>
      <c r="S848" s="65"/>
    </row>
    <row r="849" spans="2:19" ht="15" x14ac:dyDescent="0.25">
      <c r="B849" s="65"/>
      <c r="C849" s="65"/>
      <c r="F849" s="65"/>
      <c r="G849" s="65"/>
      <c r="J849" s="65"/>
      <c r="K849" s="65"/>
      <c r="N849" s="65"/>
      <c r="O849" s="65"/>
      <c r="R849" s="65"/>
      <c r="S849" s="65"/>
    </row>
    <row r="850" spans="2:19" ht="15" x14ac:dyDescent="0.25">
      <c r="B850" s="65"/>
      <c r="C850" s="65"/>
      <c r="F850" s="65"/>
      <c r="G850" s="65"/>
      <c r="J850" s="65"/>
      <c r="K850" s="65"/>
      <c r="N850" s="65"/>
      <c r="O850" s="65"/>
      <c r="R850" s="65"/>
      <c r="S850" s="65"/>
    </row>
    <row r="851" spans="2:19" ht="15" x14ac:dyDescent="0.25">
      <c r="B851" s="65"/>
      <c r="C851" s="65"/>
      <c r="F851" s="65"/>
      <c r="G851" s="65"/>
      <c r="J851" s="65"/>
      <c r="K851" s="65"/>
      <c r="N851" s="65"/>
      <c r="O851" s="65"/>
      <c r="R851" s="65"/>
      <c r="S851" s="65"/>
    </row>
    <row r="852" spans="2:19" ht="15" x14ac:dyDescent="0.25">
      <c r="B852" s="65"/>
      <c r="C852" s="65"/>
      <c r="F852" s="65"/>
      <c r="G852" s="65"/>
      <c r="J852" s="65"/>
      <c r="K852" s="65"/>
      <c r="N852" s="65"/>
      <c r="O852" s="65"/>
      <c r="R852" s="65"/>
      <c r="S852" s="65"/>
    </row>
    <row r="853" spans="2:19" ht="15" x14ac:dyDescent="0.25">
      <c r="B853" s="65"/>
      <c r="C853" s="65"/>
      <c r="F853" s="65"/>
      <c r="G853" s="65"/>
      <c r="J853" s="65"/>
      <c r="K853" s="65"/>
      <c r="N853" s="65"/>
      <c r="O853" s="65"/>
      <c r="R853" s="65"/>
      <c r="S853" s="65"/>
    </row>
    <row r="854" spans="2:19" ht="15" x14ac:dyDescent="0.25">
      <c r="B854" s="65"/>
      <c r="C854" s="65"/>
      <c r="F854" s="65"/>
      <c r="G854" s="65"/>
      <c r="J854" s="65"/>
      <c r="K854" s="65"/>
      <c r="N854" s="65"/>
      <c r="O854" s="65"/>
      <c r="R854" s="65"/>
      <c r="S854" s="65"/>
    </row>
    <row r="855" spans="2:19" ht="15" x14ac:dyDescent="0.25">
      <c r="B855" s="65"/>
      <c r="C855" s="65"/>
      <c r="F855" s="65"/>
      <c r="G855" s="65"/>
      <c r="J855" s="65"/>
      <c r="K855" s="65"/>
      <c r="N855" s="65"/>
      <c r="O855" s="65"/>
      <c r="R855" s="65"/>
      <c r="S855" s="65"/>
    </row>
    <row r="856" spans="2:19" ht="15" x14ac:dyDescent="0.25">
      <c r="B856" s="65"/>
      <c r="C856" s="65"/>
      <c r="F856" s="65"/>
      <c r="G856" s="65"/>
      <c r="J856" s="65"/>
      <c r="K856" s="65"/>
      <c r="N856" s="65"/>
      <c r="O856" s="65"/>
      <c r="R856" s="65"/>
      <c r="S856" s="65"/>
    </row>
    <row r="857" spans="2:19" ht="15" x14ac:dyDescent="0.25">
      <c r="B857" s="65"/>
      <c r="C857" s="65"/>
      <c r="F857" s="65"/>
      <c r="G857" s="65"/>
      <c r="J857" s="65"/>
      <c r="K857" s="65"/>
      <c r="N857" s="65"/>
      <c r="O857" s="65"/>
      <c r="R857" s="65"/>
      <c r="S857" s="65"/>
    </row>
    <row r="858" spans="2:19" ht="15" x14ac:dyDescent="0.25">
      <c r="B858" s="65"/>
      <c r="C858" s="65"/>
      <c r="F858" s="65"/>
      <c r="G858" s="65"/>
      <c r="J858" s="65"/>
      <c r="K858" s="65"/>
      <c r="N858" s="65"/>
      <c r="O858" s="65"/>
      <c r="R858" s="65"/>
      <c r="S858" s="65"/>
    </row>
    <row r="859" spans="2:19" ht="15" x14ac:dyDescent="0.25">
      <c r="B859" s="65"/>
      <c r="C859" s="65"/>
      <c r="F859" s="65"/>
      <c r="G859" s="65"/>
      <c r="J859" s="65"/>
      <c r="K859" s="65"/>
      <c r="N859" s="65"/>
      <c r="O859" s="65"/>
      <c r="R859" s="65"/>
      <c r="S859" s="65"/>
    </row>
    <row r="860" spans="2:19" ht="15" x14ac:dyDescent="0.25">
      <c r="B860" s="65"/>
      <c r="C860" s="65"/>
      <c r="F860" s="65"/>
      <c r="G860" s="65"/>
      <c r="J860" s="65"/>
      <c r="K860" s="65"/>
      <c r="N860" s="65"/>
      <c r="O860" s="65"/>
      <c r="R860" s="65"/>
      <c r="S860" s="65"/>
    </row>
    <row r="861" spans="2:19" ht="15" x14ac:dyDescent="0.25">
      <c r="B861" s="65"/>
      <c r="C861" s="65"/>
      <c r="F861" s="65"/>
      <c r="G861" s="65"/>
      <c r="J861" s="65"/>
      <c r="K861" s="65"/>
      <c r="N861" s="65"/>
      <c r="O861" s="65"/>
      <c r="R861" s="65"/>
      <c r="S861" s="65"/>
    </row>
    <row r="862" spans="2:19" ht="15" x14ac:dyDescent="0.25">
      <c r="B862" s="65"/>
      <c r="C862" s="65"/>
      <c r="F862" s="65"/>
      <c r="G862" s="65"/>
      <c r="J862" s="65"/>
      <c r="K862" s="65"/>
      <c r="N862" s="65"/>
      <c r="O862" s="65"/>
      <c r="R862" s="65"/>
      <c r="S862" s="65"/>
    </row>
    <row r="863" spans="2:19" ht="15" x14ac:dyDescent="0.25">
      <c r="B863" s="65"/>
      <c r="C863" s="65"/>
      <c r="F863" s="65"/>
      <c r="G863" s="65"/>
      <c r="J863" s="65"/>
      <c r="K863" s="65"/>
      <c r="N863" s="65"/>
      <c r="O863" s="65"/>
      <c r="R863" s="65"/>
      <c r="S863" s="65"/>
    </row>
    <row r="864" spans="2:19" ht="15" x14ac:dyDescent="0.25">
      <c r="B864" s="65"/>
      <c r="C864" s="65"/>
      <c r="F864" s="65"/>
      <c r="G864" s="65"/>
      <c r="J864" s="65"/>
      <c r="K864" s="65"/>
      <c r="N864" s="65"/>
      <c r="O864" s="65"/>
      <c r="R864" s="65"/>
      <c r="S864" s="65"/>
    </row>
    <row r="865" spans="2:19" ht="15" x14ac:dyDescent="0.25">
      <c r="B865" s="65"/>
      <c r="C865" s="65"/>
      <c r="F865" s="65"/>
      <c r="G865" s="65"/>
      <c r="J865" s="65"/>
      <c r="K865" s="65"/>
      <c r="N865" s="65"/>
      <c r="O865" s="65"/>
      <c r="R865" s="65"/>
      <c r="S865" s="65"/>
    </row>
    <row r="866" spans="2:19" ht="15" x14ac:dyDescent="0.25">
      <c r="B866" s="65"/>
      <c r="C866" s="65"/>
      <c r="F866" s="65"/>
      <c r="G866" s="65"/>
      <c r="J866" s="65"/>
      <c r="K866" s="65"/>
      <c r="N866" s="65"/>
      <c r="O866" s="65"/>
      <c r="R866" s="65"/>
      <c r="S866" s="65"/>
    </row>
    <row r="867" spans="2:19" ht="15" x14ac:dyDescent="0.25">
      <c r="B867" s="65"/>
      <c r="C867" s="65"/>
      <c r="F867" s="65"/>
      <c r="G867" s="65"/>
      <c r="J867" s="65"/>
      <c r="K867" s="65"/>
      <c r="N867" s="65"/>
      <c r="O867" s="65"/>
      <c r="R867" s="65"/>
      <c r="S867" s="65"/>
    </row>
    <row r="868" spans="2:19" ht="15" x14ac:dyDescent="0.25">
      <c r="B868" s="65"/>
      <c r="C868" s="65"/>
      <c r="F868" s="65"/>
      <c r="G868" s="65"/>
      <c r="J868" s="65"/>
      <c r="K868" s="65"/>
      <c r="N868" s="65"/>
      <c r="O868" s="65"/>
      <c r="R868" s="65"/>
      <c r="S868" s="65"/>
    </row>
    <row r="869" spans="2:19" ht="15" x14ac:dyDescent="0.25">
      <c r="B869" s="65"/>
      <c r="C869" s="65"/>
      <c r="F869" s="65"/>
      <c r="G869" s="65"/>
      <c r="J869" s="65"/>
      <c r="K869" s="65"/>
      <c r="N869" s="65"/>
      <c r="O869" s="65"/>
      <c r="R869" s="65"/>
      <c r="S869" s="65"/>
    </row>
    <row r="870" spans="2:19" ht="15" x14ac:dyDescent="0.25">
      <c r="B870" s="65"/>
      <c r="C870" s="65"/>
      <c r="F870" s="65"/>
      <c r="G870" s="65"/>
      <c r="J870" s="65"/>
      <c r="K870" s="65"/>
      <c r="N870" s="65"/>
      <c r="O870" s="65"/>
      <c r="R870" s="65"/>
      <c r="S870" s="65"/>
    </row>
    <row r="871" spans="2:19" ht="15" x14ac:dyDescent="0.25">
      <c r="B871" s="65"/>
      <c r="C871" s="65"/>
      <c r="F871" s="65"/>
      <c r="G871" s="65"/>
      <c r="J871" s="65"/>
      <c r="K871" s="65"/>
      <c r="N871" s="65"/>
      <c r="O871" s="65"/>
      <c r="R871" s="65"/>
      <c r="S871" s="65"/>
    </row>
    <row r="872" spans="2:19" ht="15" x14ac:dyDescent="0.25">
      <c r="B872" s="65"/>
      <c r="C872" s="65"/>
      <c r="F872" s="65"/>
      <c r="G872" s="65"/>
      <c r="J872" s="65"/>
      <c r="K872" s="65"/>
      <c r="N872" s="65"/>
      <c r="O872" s="65"/>
      <c r="R872" s="65"/>
      <c r="S872" s="65"/>
    </row>
    <row r="873" spans="2:19" ht="15" x14ac:dyDescent="0.25">
      <c r="B873" s="65"/>
      <c r="C873" s="65"/>
      <c r="F873" s="65"/>
      <c r="G873" s="65"/>
      <c r="J873" s="65"/>
      <c r="K873" s="65"/>
      <c r="N873" s="65"/>
      <c r="O873" s="65"/>
      <c r="R873" s="65"/>
      <c r="S873" s="65"/>
    </row>
    <row r="874" spans="2:19" ht="15" x14ac:dyDescent="0.25">
      <c r="B874" s="65"/>
      <c r="C874" s="65"/>
      <c r="F874" s="65"/>
      <c r="G874" s="65"/>
      <c r="J874" s="65"/>
      <c r="K874" s="65"/>
      <c r="N874" s="65"/>
      <c r="O874" s="65"/>
      <c r="R874" s="65"/>
      <c r="S874" s="65"/>
    </row>
    <row r="875" spans="2:19" ht="15" x14ac:dyDescent="0.25">
      <c r="B875" s="65"/>
      <c r="C875" s="65"/>
      <c r="F875" s="65"/>
      <c r="G875" s="65"/>
      <c r="J875" s="65"/>
      <c r="K875" s="65"/>
      <c r="N875" s="65"/>
      <c r="O875" s="65"/>
      <c r="R875" s="65"/>
      <c r="S875" s="65"/>
    </row>
    <row r="876" spans="2:19" ht="15" x14ac:dyDescent="0.25">
      <c r="B876" s="65"/>
      <c r="C876" s="65"/>
      <c r="F876" s="65"/>
      <c r="G876" s="65"/>
      <c r="J876" s="65"/>
      <c r="K876" s="65"/>
      <c r="N876" s="65"/>
      <c r="O876" s="65"/>
      <c r="R876" s="65"/>
      <c r="S876" s="65"/>
    </row>
    <row r="877" spans="2:19" ht="15" x14ac:dyDescent="0.25">
      <c r="B877" s="65"/>
      <c r="C877" s="65"/>
      <c r="F877" s="65"/>
      <c r="G877" s="65"/>
      <c r="J877" s="65"/>
      <c r="K877" s="65"/>
      <c r="N877" s="65"/>
      <c r="O877" s="65"/>
      <c r="R877" s="65"/>
      <c r="S877" s="65"/>
    </row>
    <row r="878" spans="2:19" ht="15" x14ac:dyDescent="0.25">
      <c r="B878" s="65"/>
      <c r="C878" s="65"/>
      <c r="F878" s="65"/>
      <c r="G878" s="65"/>
      <c r="J878" s="65"/>
      <c r="K878" s="65"/>
      <c r="N878" s="65"/>
      <c r="O878" s="65"/>
      <c r="R878" s="65"/>
      <c r="S878" s="65"/>
    </row>
    <row r="879" spans="2:19" ht="15" x14ac:dyDescent="0.25">
      <c r="B879" s="65"/>
      <c r="C879" s="65"/>
      <c r="F879" s="65"/>
      <c r="G879" s="65"/>
      <c r="J879" s="65"/>
      <c r="K879" s="65"/>
      <c r="N879" s="65"/>
      <c r="O879" s="65"/>
      <c r="R879" s="65"/>
      <c r="S879" s="65"/>
    </row>
    <row r="880" spans="2:19" ht="15" x14ac:dyDescent="0.25">
      <c r="B880" s="65"/>
      <c r="C880" s="65"/>
      <c r="F880" s="65"/>
      <c r="G880" s="65"/>
      <c r="J880" s="65"/>
      <c r="K880" s="65"/>
      <c r="N880" s="65"/>
      <c r="O880" s="65"/>
      <c r="R880" s="65"/>
      <c r="S880" s="65"/>
    </row>
    <row r="881" spans="2:19" ht="15" x14ac:dyDescent="0.25">
      <c r="B881" s="65"/>
      <c r="C881" s="65"/>
      <c r="F881" s="65"/>
      <c r="G881" s="65"/>
      <c r="J881" s="65"/>
      <c r="K881" s="65"/>
      <c r="N881" s="65"/>
      <c r="O881" s="65"/>
      <c r="R881" s="65"/>
      <c r="S881" s="65"/>
    </row>
    <row r="882" spans="2:19" ht="15" x14ac:dyDescent="0.25">
      <c r="B882" s="65"/>
      <c r="C882" s="65"/>
      <c r="F882" s="65"/>
      <c r="G882" s="65"/>
      <c r="J882" s="65"/>
      <c r="K882" s="65"/>
      <c r="N882" s="65"/>
      <c r="O882" s="65"/>
      <c r="R882" s="65"/>
      <c r="S882" s="65"/>
    </row>
    <row r="883" spans="2:19" ht="15" x14ac:dyDescent="0.25">
      <c r="B883" s="65"/>
      <c r="C883" s="65"/>
      <c r="F883" s="65"/>
      <c r="G883" s="65"/>
      <c r="J883" s="65"/>
      <c r="K883" s="65"/>
      <c r="N883" s="65"/>
      <c r="O883" s="65"/>
      <c r="R883" s="65"/>
      <c r="S883" s="65"/>
    </row>
    <row r="884" spans="2:19" ht="15" x14ac:dyDescent="0.25">
      <c r="B884" s="65"/>
      <c r="C884" s="65"/>
      <c r="F884" s="65"/>
      <c r="G884" s="65"/>
      <c r="J884" s="65"/>
      <c r="K884" s="65"/>
      <c r="N884" s="65"/>
      <c r="O884" s="65"/>
      <c r="R884" s="65"/>
      <c r="S884" s="65"/>
    </row>
    <row r="885" spans="2:19" ht="15" x14ac:dyDescent="0.25">
      <c r="B885" s="65"/>
      <c r="C885" s="65"/>
      <c r="F885" s="65"/>
      <c r="G885" s="65"/>
      <c r="J885" s="65"/>
      <c r="K885" s="65"/>
      <c r="N885" s="65"/>
      <c r="O885" s="65"/>
      <c r="R885" s="65"/>
      <c r="S885" s="65"/>
    </row>
    <row r="886" spans="2:19" ht="15" x14ac:dyDescent="0.25">
      <c r="B886" s="65"/>
      <c r="C886" s="65"/>
      <c r="F886" s="65"/>
      <c r="G886" s="65"/>
      <c r="J886" s="65"/>
      <c r="K886" s="65"/>
      <c r="N886" s="65"/>
      <c r="O886" s="65"/>
      <c r="R886" s="65"/>
      <c r="S886" s="65"/>
    </row>
    <row r="887" spans="2:19" ht="15" x14ac:dyDescent="0.25">
      <c r="B887" s="65"/>
      <c r="C887" s="65"/>
      <c r="F887" s="65"/>
      <c r="G887" s="65"/>
      <c r="J887" s="65"/>
      <c r="K887" s="65"/>
      <c r="N887" s="65"/>
      <c r="O887" s="65"/>
      <c r="R887" s="65"/>
      <c r="S887" s="65"/>
    </row>
    <row r="888" spans="2:19" ht="15" x14ac:dyDescent="0.25">
      <c r="B888" s="65"/>
      <c r="C888" s="65"/>
      <c r="F888" s="65"/>
      <c r="G888" s="65"/>
      <c r="J888" s="65"/>
      <c r="K888" s="65"/>
      <c r="N888" s="65"/>
      <c r="O888" s="65"/>
      <c r="R888" s="65"/>
      <c r="S888" s="65"/>
    </row>
    <row r="889" spans="2:19" ht="15" x14ac:dyDescent="0.25">
      <c r="B889" s="65"/>
      <c r="C889" s="65"/>
      <c r="F889" s="65"/>
      <c r="G889" s="65"/>
      <c r="J889" s="65"/>
      <c r="K889" s="65"/>
      <c r="N889" s="65"/>
      <c r="O889" s="65"/>
      <c r="R889" s="65"/>
      <c r="S889" s="65"/>
    </row>
    <row r="890" spans="2:19" ht="15" x14ac:dyDescent="0.25">
      <c r="B890" s="65"/>
      <c r="C890" s="65"/>
      <c r="F890" s="65"/>
      <c r="G890" s="65"/>
      <c r="J890" s="65"/>
      <c r="K890" s="65"/>
      <c r="N890" s="65"/>
      <c r="O890" s="65"/>
      <c r="R890" s="65"/>
      <c r="S890" s="65"/>
    </row>
    <row r="891" spans="2:19" ht="15" x14ac:dyDescent="0.25">
      <c r="B891" s="65"/>
      <c r="C891" s="65"/>
      <c r="F891" s="65"/>
      <c r="G891" s="65"/>
      <c r="J891" s="65"/>
      <c r="K891" s="65"/>
      <c r="N891" s="65"/>
      <c r="O891" s="65"/>
      <c r="R891" s="65"/>
      <c r="S891" s="65"/>
    </row>
    <row r="892" spans="2:19" ht="15" x14ac:dyDescent="0.25">
      <c r="B892" s="65"/>
      <c r="C892" s="65"/>
      <c r="F892" s="65"/>
      <c r="G892" s="65"/>
      <c r="J892" s="65"/>
      <c r="K892" s="65"/>
      <c r="N892" s="65"/>
      <c r="O892" s="65"/>
      <c r="R892" s="65"/>
      <c r="S892" s="65"/>
    </row>
    <row r="893" spans="2:19" ht="15" x14ac:dyDescent="0.25">
      <c r="B893" s="65"/>
      <c r="C893" s="65"/>
      <c r="F893" s="65"/>
      <c r="G893" s="65"/>
      <c r="J893" s="65"/>
      <c r="K893" s="65"/>
      <c r="N893" s="65"/>
      <c r="O893" s="65"/>
      <c r="R893" s="65"/>
      <c r="S893" s="65"/>
    </row>
    <row r="894" spans="2:19" ht="15" x14ac:dyDescent="0.25">
      <c r="B894" s="65"/>
      <c r="C894" s="65"/>
      <c r="F894" s="65"/>
      <c r="G894" s="65"/>
      <c r="J894" s="65"/>
      <c r="K894" s="65"/>
      <c r="N894" s="65"/>
      <c r="O894" s="65"/>
      <c r="R894" s="65"/>
      <c r="S894" s="65"/>
    </row>
    <row r="895" spans="2:19" ht="15" x14ac:dyDescent="0.25">
      <c r="B895" s="65"/>
      <c r="C895" s="65"/>
      <c r="F895" s="65"/>
      <c r="G895" s="65"/>
      <c r="J895" s="65"/>
      <c r="K895" s="65"/>
      <c r="N895" s="65"/>
      <c r="O895" s="65"/>
      <c r="R895" s="65"/>
      <c r="S895" s="65"/>
    </row>
    <row r="896" spans="2:19" ht="15" x14ac:dyDescent="0.25">
      <c r="B896" s="65"/>
      <c r="C896" s="65"/>
      <c r="F896" s="65"/>
      <c r="G896" s="65"/>
      <c r="J896" s="65"/>
      <c r="K896" s="65"/>
      <c r="N896" s="65"/>
      <c r="O896" s="65"/>
      <c r="R896" s="65"/>
      <c r="S896" s="65"/>
    </row>
    <row r="897" spans="2:19" ht="15" x14ac:dyDescent="0.25">
      <c r="B897" s="65"/>
      <c r="C897" s="65"/>
      <c r="F897" s="65"/>
      <c r="G897" s="65"/>
      <c r="J897" s="65"/>
      <c r="K897" s="65"/>
      <c r="N897" s="65"/>
      <c r="O897" s="65"/>
      <c r="R897" s="65"/>
      <c r="S897" s="65"/>
    </row>
    <row r="898" spans="2:19" ht="15" x14ac:dyDescent="0.25">
      <c r="B898" s="65"/>
      <c r="C898" s="65"/>
      <c r="F898" s="65"/>
      <c r="G898" s="65"/>
      <c r="J898" s="65"/>
      <c r="K898" s="65"/>
      <c r="N898" s="65"/>
      <c r="O898" s="65"/>
      <c r="R898" s="65"/>
      <c r="S898" s="65"/>
    </row>
    <row r="899" spans="2:19" ht="15" x14ac:dyDescent="0.25">
      <c r="B899" s="65"/>
      <c r="C899" s="65"/>
      <c r="F899" s="65"/>
      <c r="G899" s="65"/>
      <c r="J899" s="65"/>
      <c r="K899" s="65"/>
      <c r="N899" s="65"/>
      <c r="O899" s="65"/>
      <c r="R899" s="65"/>
      <c r="S899" s="65"/>
    </row>
    <row r="900" spans="2:19" ht="15" x14ac:dyDescent="0.25">
      <c r="B900" s="65"/>
      <c r="C900" s="65"/>
      <c r="F900" s="65"/>
      <c r="G900" s="65"/>
      <c r="J900" s="65"/>
      <c r="K900" s="65"/>
      <c r="N900" s="65"/>
      <c r="O900" s="65"/>
      <c r="R900" s="65"/>
      <c r="S900" s="65"/>
    </row>
    <row r="901" spans="2:19" ht="15" x14ac:dyDescent="0.25">
      <c r="B901" s="65"/>
      <c r="C901" s="65"/>
      <c r="F901" s="65"/>
      <c r="G901" s="65"/>
      <c r="J901" s="65"/>
      <c r="K901" s="65"/>
      <c r="N901" s="65"/>
      <c r="O901" s="65"/>
      <c r="R901" s="65"/>
      <c r="S901" s="65"/>
    </row>
    <row r="902" spans="2:19" ht="15" x14ac:dyDescent="0.25">
      <c r="B902" s="65"/>
      <c r="C902" s="65"/>
      <c r="F902" s="65"/>
      <c r="G902" s="65"/>
      <c r="J902" s="65"/>
      <c r="K902" s="65"/>
      <c r="N902" s="65"/>
      <c r="O902" s="65"/>
      <c r="R902" s="65"/>
      <c r="S902" s="65"/>
    </row>
    <row r="903" spans="2:19" ht="15" x14ac:dyDescent="0.25">
      <c r="B903" s="65"/>
      <c r="C903" s="65"/>
      <c r="F903" s="65"/>
      <c r="G903" s="65"/>
      <c r="J903" s="65"/>
      <c r="K903" s="65"/>
      <c r="N903" s="65"/>
      <c r="O903" s="65"/>
      <c r="R903" s="65"/>
      <c r="S903" s="65"/>
    </row>
    <row r="904" spans="2:19" ht="15" x14ac:dyDescent="0.25">
      <c r="B904" s="65"/>
      <c r="C904" s="65"/>
      <c r="F904" s="65"/>
      <c r="G904" s="65"/>
      <c r="J904" s="65"/>
      <c r="K904" s="65"/>
      <c r="N904" s="65"/>
      <c r="O904" s="65"/>
      <c r="R904" s="65"/>
      <c r="S904" s="65"/>
    </row>
    <row r="905" spans="2:19" ht="15" x14ac:dyDescent="0.25">
      <c r="B905" s="65"/>
      <c r="C905" s="65"/>
      <c r="F905" s="65"/>
      <c r="G905" s="65"/>
      <c r="J905" s="65"/>
      <c r="K905" s="65"/>
      <c r="N905" s="65"/>
      <c r="O905" s="65"/>
      <c r="R905" s="65"/>
      <c r="S905" s="65"/>
    </row>
    <row r="906" spans="2:19" ht="15" x14ac:dyDescent="0.25">
      <c r="B906" s="65"/>
      <c r="C906" s="65"/>
      <c r="F906" s="65"/>
      <c r="G906" s="65"/>
      <c r="J906" s="65"/>
      <c r="K906" s="65"/>
      <c r="N906" s="65"/>
      <c r="O906" s="65"/>
      <c r="R906" s="65"/>
      <c r="S906" s="65"/>
    </row>
    <row r="907" spans="2:19" ht="15" x14ac:dyDescent="0.25">
      <c r="B907" s="65"/>
      <c r="C907" s="65"/>
      <c r="F907" s="65"/>
      <c r="G907" s="65"/>
      <c r="J907" s="65"/>
      <c r="K907" s="65"/>
      <c r="N907" s="65"/>
      <c r="O907" s="65"/>
      <c r="R907" s="65"/>
      <c r="S907" s="65"/>
    </row>
    <row r="908" spans="2:19" ht="15" x14ac:dyDescent="0.25">
      <c r="B908" s="65"/>
      <c r="C908" s="65"/>
      <c r="F908" s="65"/>
      <c r="G908" s="65"/>
      <c r="J908" s="65"/>
      <c r="K908" s="65"/>
      <c r="N908" s="65"/>
      <c r="O908" s="65"/>
      <c r="R908" s="65"/>
      <c r="S908" s="65"/>
    </row>
    <row r="909" spans="2:19" ht="15" x14ac:dyDescent="0.25">
      <c r="B909" s="65"/>
      <c r="C909" s="65"/>
      <c r="F909" s="65"/>
      <c r="G909" s="65"/>
      <c r="J909" s="65"/>
      <c r="K909" s="65"/>
      <c r="N909" s="65"/>
      <c r="O909" s="65"/>
      <c r="R909" s="65"/>
      <c r="S909" s="65"/>
    </row>
    <row r="910" spans="2:19" ht="15" x14ac:dyDescent="0.25">
      <c r="B910" s="65"/>
      <c r="C910" s="65"/>
      <c r="F910" s="65"/>
      <c r="G910" s="65"/>
      <c r="J910" s="65"/>
      <c r="K910" s="65"/>
      <c r="N910" s="65"/>
      <c r="O910" s="65"/>
      <c r="R910" s="65"/>
      <c r="S910" s="65"/>
    </row>
    <row r="911" spans="2:19" ht="15" x14ac:dyDescent="0.25">
      <c r="B911" s="65"/>
      <c r="C911" s="65"/>
      <c r="F911" s="65"/>
      <c r="G911" s="65"/>
      <c r="J911" s="65"/>
      <c r="K911" s="65"/>
      <c r="N911" s="65"/>
      <c r="O911" s="65"/>
      <c r="R911" s="65"/>
      <c r="S911" s="65"/>
    </row>
    <row r="912" spans="2:19" ht="15" x14ac:dyDescent="0.25">
      <c r="B912" s="65"/>
      <c r="C912" s="65"/>
      <c r="F912" s="65"/>
      <c r="G912" s="65"/>
      <c r="J912" s="65"/>
      <c r="K912" s="65"/>
      <c r="N912" s="65"/>
      <c r="O912" s="65"/>
      <c r="R912" s="65"/>
      <c r="S912" s="65"/>
    </row>
    <row r="913" spans="2:19" ht="15" x14ac:dyDescent="0.25">
      <c r="B913" s="65"/>
      <c r="C913" s="65"/>
      <c r="F913" s="65"/>
      <c r="G913" s="65"/>
      <c r="J913" s="65"/>
      <c r="K913" s="65"/>
      <c r="N913" s="65"/>
      <c r="O913" s="65"/>
      <c r="R913" s="65"/>
      <c r="S913" s="65"/>
    </row>
    <row r="914" spans="2:19" ht="15" x14ac:dyDescent="0.25">
      <c r="B914" s="65"/>
      <c r="C914" s="65"/>
      <c r="F914" s="65"/>
      <c r="G914" s="65"/>
      <c r="J914" s="65"/>
      <c r="K914" s="65"/>
      <c r="N914" s="65"/>
      <c r="O914" s="65"/>
      <c r="R914" s="65"/>
      <c r="S914" s="65"/>
    </row>
    <row r="915" spans="2:19" ht="15" x14ac:dyDescent="0.25">
      <c r="B915" s="65"/>
      <c r="C915" s="65"/>
      <c r="F915" s="65"/>
      <c r="G915" s="65"/>
      <c r="J915" s="65"/>
      <c r="K915" s="65"/>
      <c r="N915" s="65"/>
      <c r="O915" s="65"/>
      <c r="R915" s="65"/>
      <c r="S915" s="65"/>
    </row>
    <row r="916" spans="2:19" ht="15" x14ac:dyDescent="0.25">
      <c r="B916" s="65"/>
      <c r="C916" s="65"/>
      <c r="F916" s="65"/>
      <c r="G916" s="65"/>
      <c r="J916" s="65"/>
      <c r="K916" s="65"/>
      <c r="N916" s="65"/>
      <c r="O916" s="65"/>
      <c r="R916" s="65"/>
      <c r="S916" s="65"/>
    </row>
    <row r="917" spans="2:19" ht="15" x14ac:dyDescent="0.25">
      <c r="B917" s="65"/>
      <c r="C917" s="65"/>
      <c r="F917" s="65"/>
      <c r="G917" s="65"/>
      <c r="J917" s="65"/>
      <c r="K917" s="65"/>
      <c r="N917" s="65"/>
      <c r="O917" s="65"/>
      <c r="R917" s="65"/>
      <c r="S917" s="65"/>
    </row>
    <row r="918" spans="2:19" ht="15" x14ac:dyDescent="0.25">
      <c r="B918" s="65"/>
      <c r="C918" s="65"/>
      <c r="F918" s="65"/>
      <c r="G918" s="65"/>
      <c r="J918" s="65"/>
      <c r="K918" s="65"/>
      <c r="N918" s="65"/>
      <c r="O918" s="65"/>
      <c r="R918" s="65"/>
      <c r="S918" s="65"/>
    </row>
    <row r="919" spans="2:19" ht="15" x14ac:dyDescent="0.25">
      <c r="B919" s="65"/>
      <c r="C919" s="65"/>
      <c r="F919" s="65"/>
      <c r="G919" s="65"/>
      <c r="J919" s="65"/>
      <c r="K919" s="65"/>
      <c r="N919" s="65"/>
      <c r="O919" s="65"/>
      <c r="R919" s="65"/>
      <c r="S919" s="65"/>
    </row>
    <row r="920" spans="2:19" ht="15" x14ac:dyDescent="0.25">
      <c r="B920" s="65"/>
      <c r="C920" s="65"/>
      <c r="F920" s="65"/>
      <c r="G920" s="65"/>
      <c r="J920" s="65"/>
      <c r="K920" s="65"/>
      <c r="N920" s="65"/>
      <c r="O920" s="65"/>
      <c r="R920" s="65"/>
      <c r="S920" s="65"/>
    </row>
    <row r="921" spans="2:19" ht="15" x14ac:dyDescent="0.25">
      <c r="B921" s="65"/>
      <c r="C921" s="65"/>
      <c r="F921" s="65"/>
      <c r="G921" s="65"/>
      <c r="J921" s="65"/>
      <c r="K921" s="65"/>
      <c r="N921" s="65"/>
      <c r="O921" s="65"/>
      <c r="R921" s="65"/>
      <c r="S921" s="65"/>
    </row>
    <row r="922" spans="2:19" ht="15" x14ac:dyDescent="0.25">
      <c r="B922" s="65"/>
      <c r="C922" s="65"/>
      <c r="F922" s="65"/>
      <c r="G922" s="65"/>
      <c r="J922" s="65"/>
      <c r="K922" s="65"/>
      <c r="N922" s="65"/>
      <c r="O922" s="65"/>
      <c r="R922" s="65"/>
      <c r="S922" s="65"/>
    </row>
    <row r="923" spans="2:19" ht="15" x14ac:dyDescent="0.25">
      <c r="B923" s="65"/>
      <c r="C923" s="65"/>
      <c r="F923" s="65"/>
      <c r="G923" s="65"/>
      <c r="J923" s="65"/>
      <c r="K923" s="65"/>
      <c r="N923" s="65"/>
      <c r="O923" s="65"/>
      <c r="R923" s="65"/>
      <c r="S923" s="65"/>
    </row>
    <row r="924" spans="2:19" ht="15" x14ac:dyDescent="0.25">
      <c r="B924" s="65"/>
      <c r="C924" s="65"/>
      <c r="F924" s="65"/>
      <c r="G924" s="65"/>
      <c r="J924" s="65"/>
      <c r="K924" s="65"/>
      <c r="N924" s="65"/>
      <c r="O924" s="65"/>
      <c r="R924" s="65"/>
      <c r="S924" s="65"/>
    </row>
    <row r="925" spans="2:19" ht="15" x14ac:dyDescent="0.25">
      <c r="B925" s="65"/>
      <c r="C925" s="65"/>
      <c r="F925" s="65"/>
      <c r="G925" s="65"/>
      <c r="J925" s="65"/>
      <c r="K925" s="65"/>
      <c r="N925" s="65"/>
      <c r="O925" s="65"/>
      <c r="R925" s="65"/>
      <c r="S925" s="65"/>
    </row>
    <row r="926" spans="2:19" ht="15" x14ac:dyDescent="0.25">
      <c r="B926" s="65"/>
      <c r="C926" s="65"/>
      <c r="F926" s="65"/>
      <c r="G926" s="65"/>
      <c r="J926" s="65"/>
      <c r="K926" s="65"/>
      <c r="N926" s="65"/>
      <c r="O926" s="65"/>
      <c r="R926" s="65"/>
      <c r="S926" s="65"/>
    </row>
    <row r="927" spans="2:19" ht="15" x14ac:dyDescent="0.25">
      <c r="B927" s="65"/>
      <c r="C927" s="65"/>
      <c r="F927" s="65"/>
      <c r="G927" s="65"/>
      <c r="J927" s="65"/>
      <c r="K927" s="65"/>
      <c r="N927" s="65"/>
      <c r="O927" s="65"/>
      <c r="R927" s="65"/>
      <c r="S927" s="65"/>
    </row>
    <row r="928" spans="2:19" ht="15" x14ac:dyDescent="0.25">
      <c r="B928" s="65"/>
      <c r="C928" s="65"/>
      <c r="F928" s="65"/>
      <c r="G928" s="65"/>
      <c r="J928" s="65"/>
      <c r="K928" s="65"/>
      <c r="N928" s="65"/>
      <c r="O928" s="65"/>
      <c r="R928" s="65"/>
      <c r="S928" s="65"/>
    </row>
    <row r="929" spans="2:19" ht="15" x14ac:dyDescent="0.25">
      <c r="B929" s="65"/>
      <c r="C929" s="65"/>
      <c r="F929" s="65"/>
      <c r="G929" s="65"/>
      <c r="J929" s="65"/>
      <c r="K929" s="65"/>
      <c r="N929" s="65"/>
      <c r="O929" s="65"/>
      <c r="R929" s="65"/>
      <c r="S929" s="65"/>
    </row>
    <row r="930" spans="2:19" ht="15" x14ac:dyDescent="0.25">
      <c r="B930" s="65"/>
      <c r="C930" s="65"/>
      <c r="F930" s="65"/>
      <c r="G930" s="65"/>
      <c r="J930" s="65"/>
      <c r="K930" s="65"/>
      <c r="N930" s="65"/>
      <c r="O930" s="65"/>
      <c r="R930" s="65"/>
      <c r="S930" s="65"/>
    </row>
    <row r="931" spans="2:19" ht="15" x14ac:dyDescent="0.25">
      <c r="B931" s="65"/>
      <c r="C931" s="65"/>
      <c r="F931" s="65"/>
      <c r="G931" s="65"/>
      <c r="J931" s="65"/>
      <c r="K931" s="65"/>
      <c r="N931" s="65"/>
      <c r="O931" s="65"/>
      <c r="R931" s="65"/>
      <c r="S931" s="65"/>
    </row>
    <row r="932" spans="2:19" ht="15" x14ac:dyDescent="0.25">
      <c r="B932" s="65"/>
      <c r="C932" s="65"/>
      <c r="F932" s="65"/>
      <c r="G932" s="65"/>
      <c r="J932" s="65"/>
      <c r="K932" s="65"/>
      <c r="N932" s="65"/>
      <c r="O932" s="65"/>
      <c r="R932" s="65"/>
      <c r="S932" s="65"/>
    </row>
    <row r="933" spans="2:19" ht="15" x14ac:dyDescent="0.25">
      <c r="B933" s="65"/>
      <c r="C933" s="65"/>
      <c r="F933" s="65"/>
      <c r="G933" s="65"/>
      <c r="J933" s="65"/>
      <c r="K933" s="65"/>
      <c r="N933" s="65"/>
      <c r="O933" s="65"/>
      <c r="R933" s="65"/>
      <c r="S933" s="65"/>
    </row>
    <row r="934" spans="2:19" ht="15" x14ac:dyDescent="0.25">
      <c r="B934" s="65"/>
      <c r="C934" s="65"/>
      <c r="F934" s="65"/>
      <c r="G934" s="65"/>
      <c r="J934" s="65"/>
      <c r="K934" s="65"/>
      <c r="N934" s="65"/>
      <c r="O934" s="65"/>
      <c r="R934" s="65"/>
      <c r="S934" s="65"/>
    </row>
    <row r="935" spans="2:19" ht="15" x14ac:dyDescent="0.25">
      <c r="B935" s="65"/>
      <c r="C935" s="65"/>
      <c r="F935" s="65"/>
      <c r="G935" s="65"/>
      <c r="J935" s="65"/>
      <c r="K935" s="65"/>
      <c r="N935" s="65"/>
      <c r="O935" s="65"/>
      <c r="R935" s="65"/>
      <c r="S935" s="65"/>
    </row>
    <row r="936" spans="2:19" ht="15" x14ac:dyDescent="0.25">
      <c r="B936" s="65"/>
      <c r="C936" s="65"/>
      <c r="F936" s="65"/>
      <c r="G936" s="65"/>
      <c r="J936" s="65"/>
      <c r="K936" s="65"/>
      <c r="N936" s="65"/>
      <c r="O936" s="65"/>
      <c r="R936" s="65"/>
      <c r="S936" s="65"/>
    </row>
    <row r="937" spans="2:19" ht="15" x14ac:dyDescent="0.25">
      <c r="B937" s="65"/>
      <c r="C937" s="65"/>
      <c r="F937" s="65"/>
      <c r="G937" s="65"/>
      <c r="J937" s="65"/>
      <c r="K937" s="65"/>
      <c r="N937" s="65"/>
      <c r="O937" s="65"/>
      <c r="R937" s="65"/>
      <c r="S937" s="65"/>
    </row>
    <row r="938" spans="2:19" ht="15" x14ac:dyDescent="0.25">
      <c r="B938" s="65"/>
      <c r="C938" s="65"/>
      <c r="F938" s="65"/>
      <c r="G938" s="65"/>
      <c r="J938" s="65"/>
      <c r="K938" s="65"/>
      <c r="N938" s="65"/>
      <c r="O938" s="65"/>
      <c r="R938" s="65"/>
      <c r="S938" s="65"/>
    </row>
    <row r="939" spans="2:19" ht="15" x14ac:dyDescent="0.25">
      <c r="B939" s="65"/>
      <c r="C939" s="65"/>
      <c r="F939" s="65"/>
      <c r="G939" s="65"/>
      <c r="J939" s="65"/>
      <c r="K939" s="65"/>
      <c r="N939" s="65"/>
      <c r="O939" s="65"/>
      <c r="R939" s="65"/>
      <c r="S939" s="65"/>
    </row>
    <row r="940" spans="2:19" ht="15" x14ac:dyDescent="0.25">
      <c r="B940" s="65"/>
      <c r="C940" s="65"/>
      <c r="F940" s="65"/>
      <c r="G940" s="65"/>
      <c r="J940" s="65"/>
      <c r="K940" s="65"/>
      <c r="N940" s="65"/>
      <c r="O940" s="65"/>
      <c r="R940" s="65"/>
      <c r="S940" s="65"/>
    </row>
    <row r="941" spans="2:19" ht="15" x14ac:dyDescent="0.25">
      <c r="B941" s="65"/>
      <c r="C941" s="65"/>
      <c r="F941" s="65"/>
      <c r="G941" s="65"/>
      <c r="J941" s="65"/>
      <c r="K941" s="65"/>
      <c r="N941" s="65"/>
      <c r="O941" s="65"/>
      <c r="R941" s="65"/>
      <c r="S941" s="65"/>
    </row>
    <row r="942" spans="2:19" ht="15" x14ac:dyDescent="0.25">
      <c r="B942" s="65"/>
      <c r="C942" s="65"/>
      <c r="F942" s="65"/>
      <c r="G942" s="65"/>
      <c r="J942" s="65"/>
      <c r="K942" s="65"/>
      <c r="N942" s="65"/>
      <c r="O942" s="65"/>
      <c r="R942" s="65"/>
      <c r="S942" s="65"/>
    </row>
    <row r="943" spans="2:19" ht="15" x14ac:dyDescent="0.25">
      <c r="B943" s="65"/>
      <c r="C943" s="65"/>
      <c r="F943" s="65"/>
      <c r="G943" s="65"/>
      <c r="J943" s="65"/>
      <c r="K943" s="65"/>
      <c r="N943" s="65"/>
      <c r="O943" s="65"/>
      <c r="R943" s="65"/>
      <c r="S943" s="65"/>
    </row>
    <row r="944" spans="2:19" ht="15" x14ac:dyDescent="0.25">
      <c r="B944" s="65"/>
      <c r="C944" s="65"/>
      <c r="F944" s="65"/>
      <c r="G944" s="65"/>
      <c r="J944" s="65"/>
      <c r="K944" s="65"/>
      <c r="N944" s="65"/>
      <c r="O944" s="65"/>
      <c r="R944" s="65"/>
      <c r="S944" s="65"/>
    </row>
    <row r="945" spans="2:19" ht="15" x14ac:dyDescent="0.25">
      <c r="B945" s="65"/>
      <c r="C945" s="65"/>
      <c r="F945" s="65"/>
      <c r="G945" s="65"/>
      <c r="J945" s="65"/>
      <c r="K945" s="65"/>
      <c r="N945" s="65"/>
      <c r="O945" s="65"/>
      <c r="R945" s="65"/>
      <c r="S945" s="65"/>
    </row>
    <row r="946" spans="2:19" ht="15" x14ac:dyDescent="0.25">
      <c r="B946" s="65"/>
      <c r="C946" s="65"/>
      <c r="F946" s="65"/>
      <c r="G946" s="65"/>
      <c r="J946" s="65"/>
      <c r="K946" s="65"/>
      <c r="N946" s="65"/>
      <c r="O946" s="65"/>
      <c r="R946" s="65"/>
      <c r="S946" s="65"/>
    </row>
    <row r="947" spans="2:19" ht="15" x14ac:dyDescent="0.25">
      <c r="B947" s="65"/>
      <c r="C947" s="65"/>
      <c r="F947" s="65"/>
      <c r="G947" s="65"/>
      <c r="J947" s="65"/>
      <c r="K947" s="65"/>
      <c r="N947" s="65"/>
      <c r="O947" s="65"/>
      <c r="R947" s="65"/>
      <c r="S947" s="65"/>
    </row>
    <row r="948" spans="2:19" ht="15" x14ac:dyDescent="0.25">
      <c r="B948" s="65"/>
      <c r="C948" s="65"/>
      <c r="F948" s="65"/>
      <c r="G948" s="65"/>
      <c r="J948" s="65"/>
      <c r="K948" s="65"/>
      <c r="N948" s="65"/>
      <c r="O948" s="65"/>
      <c r="R948" s="65"/>
      <c r="S948" s="65"/>
    </row>
    <row r="949" spans="2:19" ht="15" x14ac:dyDescent="0.25">
      <c r="B949" s="65"/>
      <c r="C949" s="65"/>
      <c r="F949" s="65"/>
      <c r="G949" s="65"/>
      <c r="J949" s="65"/>
      <c r="K949" s="65"/>
      <c r="N949" s="65"/>
      <c r="O949" s="65"/>
      <c r="R949" s="65"/>
      <c r="S949" s="65"/>
    </row>
    <row r="950" spans="2:19" ht="15" x14ac:dyDescent="0.25">
      <c r="B950" s="65"/>
      <c r="C950" s="65"/>
      <c r="F950" s="65"/>
      <c r="G950" s="65"/>
      <c r="J950" s="65"/>
      <c r="K950" s="65"/>
      <c r="N950" s="65"/>
      <c r="O950" s="65"/>
      <c r="R950" s="65"/>
      <c r="S950" s="65"/>
    </row>
    <row r="951" spans="2:19" ht="15" x14ac:dyDescent="0.25">
      <c r="B951" s="65"/>
      <c r="C951" s="65"/>
      <c r="F951" s="65"/>
      <c r="G951" s="65"/>
      <c r="J951" s="65"/>
      <c r="K951" s="65"/>
      <c r="N951" s="65"/>
      <c r="O951" s="65"/>
      <c r="R951" s="65"/>
      <c r="S951" s="65"/>
    </row>
    <row r="952" spans="2:19" ht="15" x14ac:dyDescent="0.25">
      <c r="B952" s="65"/>
      <c r="C952" s="65"/>
      <c r="F952" s="65"/>
      <c r="G952" s="65"/>
      <c r="J952" s="65"/>
      <c r="K952" s="65"/>
      <c r="N952" s="65"/>
      <c r="O952" s="65"/>
      <c r="R952" s="65"/>
      <c r="S952" s="65"/>
    </row>
    <row r="953" spans="2:19" ht="15" x14ac:dyDescent="0.25">
      <c r="B953" s="65"/>
      <c r="C953" s="65"/>
      <c r="F953" s="65"/>
      <c r="G953" s="65"/>
      <c r="J953" s="65"/>
      <c r="K953" s="65"/>
      <c r="N953" s="65"/>
      <c r="O953" s="65"/>
      <c r="R953" s="65"/>
      <c r="S953" s="65"/>
    </row>
    <row r="954" spans="2:19" ht="15" x14ac:dyDescent="0.25">
      <c r="B954" s="65"/>
      <c r="C954" s="65"/>
      <c r="F954" s="65"/>
      <c r="G954" s="65"/>
      <c r="J954" s="65"/>
      <c r="K954" s="65"/>
      <c r="N954" s="65"/>
      <c r="O954" s="65"/>
      <c r="R954" s="65"/>
      <c r="S954" s="65"/>
    </row>
    <row r="955" spans="2:19" ht="15" x14ac:dyDescent="0.25">
      <c r="B955" s="65"/>
      <c r="C955" s="65"/>
      <c r="F955" s="65"/>
      <c r="G955" s="65"/>
      <c r="J955" s="65"/>
      <c r="K955" s="65"/>
      <c r="N955" s="65"/>
      <c r="O955" s="65"/>
      <c r="R955" s="65"/>
      <c r="S955" s="65"/>
    </row>
    <row r="956" spans="2:19" ht="15" x14ac:dyDescent="0.25">
      <c r="B956" s="65"/>
      <c r="C956" s="65"/>
      <c r="F956" s="65"/>
      <c r="G956" s="65"/>
      <c r="J956" s="65"/>
      <c r="K956" s="65"/>
      <c r="N956" s="65"/>
      <c r="O956" s="65"/>
      <c r="R956" s="65"/>
      <c r="S956" s="65"/>
    </row>
    <row r="957" spans="2:19" ht="15" x14ac:dyDescent="0.25">
      <c r="B957" s="65"/>
      <c r="C957" s="65"/>
      <c r="F957" s="65"/>
      <c r="G957" s="65"/>
      <c r="J957" s="65"/>
      <c r="K957" s="65"/>
      <c r="N957" s="65"/>
      <c r="O957" s="65"/>
      <c r="R957" s="65"/>
      <c r="S957" s="65"/>
    </row>
    <row r="958" spans="2:19" ht="15" x14ac:dyDescent="0.25">
      <c r="B958" s="65"/>
      <c r="C958" s="65"/>
      <c r="F958" s="65"/>
      <c r="G958" s="65"/>
      <c r="J958" s="65"/>
      <c r="K958" s="65"/>
      <c r="N958" s="65"/>
      <c r="O958" s="65"/>
      <c r="R958" s="65"/>
      <c r="S958" s="65"/>
    </row>
    <row r="959" spans="2:19" ht="15" x14ac:dyDescent="0.25">
      <c r="B959" s="65"/>
      <c r="C959" s="65"/>
      <c r="F959" s="65"/>
      <c r="G959" s="65"/>
      <c r="J959" s="65"/>
      <c r="K959" s="65"/>
      <c r="N959" s="65"/>
      <c r="O959" s="65"/>
      <c r="R959" s="65"/>
      <c r="S959" s="65"/>
    </row>
    <row r="960" spans="2:19" ht="15" x14ac:dyDescent="0.25">
      <c r="B960" s="65"/>
      <c r="C960" s="65"/>
      <c r="F960" s="65"/>
      <c r="G960" s="65"/>
      <c r="J960" s="65"/>
      <c r="K960" s="65"/>
      <c r="N960" s="65"/>
      <c r="O960" s="65"/>
      <c r="R960" s="65"/>
      <c r="S960" s="65"/>
    </row>
    <row r="961" spans="2:19" ht="15" x14ac:dyDescent="0.25">
      <c r="B961" s="65"/>
      <c r="C961" s="65"/>
      <c r="F961" s="65"/>
      <c r="G961" s="65"/>
      <c r="J961" s="65"/>
      <c r="K961" s="65"/>
      <c r="N961" s="65"/>
      <c r="O961" s="65"/>
      <c r="R961" s="65"/>
      <c r="S961" s="65"/>
    </row>
    <row r="962" spans="2:19" ht="15" x14ac:dyDescent="0.25">
      <c r="B962" s="65"/>
      <c r="C962" s="65"/>
      <c r="F962" s="65"/>
      <c r="G962" s="65"/>
      <c r="J962" s="65"/>
      <c r="K962" s="65"/>
      <c r="N962" s="65"/>
      <c r="O962" s="65"/>
      <c r="R962" s="65"/>
      <c r="S962" s="65"/>
    </row>
    <row r="963" spans="2:19" ht="15" x14ac:dyDescent="0.25">
      <c r="B963" s="65"/>
      <c r="C963" s="65"/>
      <c r="F963" s="65"/>
      <c r="G963" s="65"/>
      <c r="J963" s="65"/>
      <c r="K963" s="65"/>
      <c r="N963" s="65"/>
      <c r="O963" s="65"/>
      <c r="R963" s="65"/>
      <c r="S963" s="65"/>
    </row>
    <row r="964" spans="2:19" ht="15" x14ac:dyDescent="0.25">
      <c r="B964" s="65"/>
      <c r="C964" s="65"/>
      <c r="F964" s="65"/>
      <c r="G964" s="65"/>
      <c r="J964" s="65"/>
      <c r="K964" s="65"/>
      <c r="N964" s="65"/>
      <c r="O964" s="65"/>
      <c r="R964" s="65"/>
      <c r="S964" s="65"/>
    </row>
    <row r="965" spans="2:19" ht="15" x14ac:dyDescent="0.25">
      <c r="B965" s="65"/>
      <c r="C965" s="65"/>
      <c r="F965" s="65"/>
      <c r="G965" s="65"/>
      <c r="J965" s="65"/>
      <c r="K965" s="65"/>
      <c r="N965" s="65"/>
      <c r="O965" s="65"/>
      <c r="R965" s="65"/>
      <c r="S965" s="65"/>
    </row>
    <row r="966" spans="2:19" ht="15" x14ac:dyDescent="0.25">
      <c r="B966" s="65"/>
      <c r="C966" s="65"/>
      <c r="F966" s="65"/>
      <c r="G966" s="65"/>
      <c r="J966" s="65"/>
      <c r="K966" s="65"/>
      <c r="N966" s="65"/>
      <c r="O966" s="65"/>
      <c r="R966" s="65"/>
      <c r="S966" s="65"/>
    </row>
    <row r="967" spans="2:19" ht="15" x14ac:dyDescent="0.25">
      <c r="B967" s="65"/>
      <c r="C967" s="65"/>
      <c r="F967" s="65"/>
      <c r="G967" s="65"/>
      <c r="J967" s="65"/>
      <c r="K967" s="65"/>
      <c r="N967" s="65"/>
      <c r="O967" s="65"/>
      <c r="R967" s="65"/>
      <c r="S967" s="65"/>
    </row>
    <row r="968" spans="2:19" ht="15" x14ac:dyDescent="0.25">
      <c r="B968" s="65"/>
      <c r="C968" s="65"/>
      <c r="F968" s="65"/>
      <c r="G968" s="65"/>
      <c r="J968" s="65"/>
      <c r="K968" s="65"/>
      <c r="N968" s="65"/>
      <c r="O968" s="65"/>
      <c r="R968" s="65"/>
      <c r="S968" s="65"/>
    </row>
    <row r="969" spans="2:19" ht="15" x14ac:dyDescent="0.25">
      <c r="B969" s="65"/>
      <c r="C969" s="65"/>
      <c r="F969" s="65"/>
      <c r="G969" s="65"/>
      <c r="J969" s="65"/>
      <c r="K969" s="65"/>
      <c r="N969" s="65"/>
      <c r="O969" s="65"/>
      <c r="R969" s="65"/>
      <c r="S969" s="65"/>
    </row>
    <row r="970" spans="2:19" ht="15" x14ac:dyDescent="0.25">
      <c r="B970" s="65"/>
      <c r="C970" s="65"/>
      <c r="F970" s="65"/>
      <c r="G970" s="65"/>
      <c r="J970" s="65"/>
      <c r="K970" s="65"/>
      <c r="N970" s="65"/>
      <c r="O970" s="65"/>
      <c r="R970" s="65"/>
      <c r="S970" s="65"/>
    </row>
    <row r="971" spans="2:19" ht="15" x14ac:dyDescent="0.25">
      <c r="B971" s="65"/>
      <c r="C971" s="65"/>
      <c r="F971" s="65"/>
      <c r="G971" s="65"/>
      <c r="J971" s="65"/>
      <c r="K971" s="65"/>
      <c r="N971" s="65"/>
      <c r="O971" s="65"/>
      <c r="R971" s="65"/>
      <c r="S971" s="65"/>
    </row>
    <row r="972" spans="2:19" ht="15" x14ac:dyDescent="0.25">
      <c r="B972" s="65"/>
      <c r="C972" s="65"/>
      <c r="F972" s="65"/>
      <c r="G972" s="65"/>
      <c r="J972" s="65"/>
      <c r="K972" s="65"/>
      <c r="N972" s="65"/>
      <c r="O972" s="65"/>
      <c r="R972" s="65"/>
      <c r="S972" s="65"/>
    </row>
    <row r="973" spans="2:19" ht="15" x14ac:dyDescent="0.25">
      <c r="B973" s="65"/>
      <c r="C973" s="65"/>
      <c r="F973" s="65"/>
      <c r="G973" s="65"/>
      <c r="J973" s="65"/>
      <c r="K973" s="65"/>
      <c r="N973" s="65"/>
      <c r="O973" s="65"/>
      <c r="R973" s="65"/>
      <c r="S973" s="65"/>
    </row>
    <row r="974" spans="2:19" ht="15" x14ac:dyDescent="0.25">
      <c r="B974" s="65"/>
      <c r="C974" s="65"/>
      <c r="F974" s="65"/>
      <c r="G974" s="65"/>
      <c r="J974" s="65"/>
      <c r="K974" s="65"/>
      <c r="N974" s="65"/>
      <c r="O974" s="65"/>
      <c r="R974" s="65"/>
      <c r="S974" s="65"/>
    </row>
    <row r="975" spans="2:19" ht="15" x14ac:dyDescent="0.25">
      <c r="B975" s="65"/>
      <c r="C975" s="65"/>
      <c r="F975" s="65"/>
      <c r="G975" s="65"/>
      <c r="J975" s="65"/>
      <c r="K975" s="65"/>
      <c r="N975" s="65"/>
      <c r="O975" s="65"/>
      <c r="R975" s="65"/>
      <c r="S975" s="65"/>
    </row>
    <row r="976" spans="2:19" ht="15" x14ac:dyDescent="0.25">
      <c r="B976" s="65"/>
      <c r="C976" s="65"/>
      <c r="F976" s="65"/>
      <c r="G976" s="65"/>
      <c r="J976" s="65"/>
      <c r="K976" s="65"/>
      <c r="N976" s="65"/>
      <c r="O976" s="65"/>
      <c r="R976" s="65"/>
      <c r="S976" s="65"/>
    </row>
    <row r="977" spans="2:19" ht="15" x14ac:dyDescent="0.25">
      <c r="B977" s="65"/>
      <c r="C977" s="65"/>
      <c r="F977" s="65"/>
      <c r="G977" s="65"/>
      <c r="J977" s="65"/>
      <c r="K977" s="65"/>
      <c r="N977" s="65"/>
      <c r="O977" s="65"/>
      <c r="R977" s="65"/>
      <c r="S977" s="65"/>
    </row>
    <row r="978" spans="2:19" ht="15" x14ac:dyDescent="0.25">
      <c r="B978" s="65"/>
      <c r="C978" s="65"/>
      <c r="F978" s="65"/>
      <c r="G978" s="65"/>
      <c r="J978" s="65"/>
      <c r="K978" s="65"/>
      <c r="N978" s="65"/>
      <c r="O978" s="65"/>
      <c r="R978" s="65"/>
      <c r="S978" s="65"/>
    </row>
    <row r="979" spans="2:19" ht="15" x14ac:dyDescent="0.25">
      <c r="B979" s="65"/>
      <c r="C979" s="65"/>
      <c r="F979" s="65"/>
      <c r="G979" s="65"/>
      <c r="J979" s="65"/>
      <c r="K979" s="65"/>
      <c r="N979" s="65"/>
      <c r="O979" s="65"/>
      <c r="R979" s="65"/>
      <c r="S979" s="65"/>
    </row>
    <row r="980" spans="2:19" ht="15" x14ac:dyDescent="0.25">
      <c r="B980" s="65"/>
      <c r="C980" s="65"/>
      <c r="F980" s="65"/>
      <c r="G980" s="65"/>
      <c r="J980" s="65"/>
      <c r="K980" s="65"/>
      <c r="N980" s="65"/>
      <c r="O980" s="65"/>
      <c r="R980" s="65"/>
      <c r="S980" s="65"/>
    </row>
    <row r="981" spans="2:19" ht="15" x14ac:dyDescent="0.25">
      <c r="B981" s="65"/>
      <c r="C981" s="65"/>
      <c r="F981" s="65"/>
      <c r="G981" s="65"/>
      <c r="J981" s="65"/>
      <c r="K981" s="65"/>
      <c r="N981" s="65"/>
      <c r="O981" s="65"/>
      <c r="R981" s="65"/>
      <c r="S981" s="65"/>
    </row>
    <row r="982" spans="2:19" ht="15" x14ac:dyDescent="0.25">
      <c r="B982" s="65"/>
      <c r="C982" s="65"/>
      <c r="F982" s="65"/>
      <c r="G982" s="65"/>
      <c r="J982" s="65"/>
      <c r="K982" s="65"/>
      <c r="N982" s="65"/>
      <c r="O982" s="65"/>
      <c r="R982" s="65"/>
      <c r="S982" s="65"/>
    </row>
    <row r="983" spans="2:19" ht="15" x14ac:dyDescent="0.25">
      <c r="B983" s="65"/>
      <c r="C983" s="65"/>
      <c r="F983" s="65"/>
      <c r="G983" s="65"/>
      <c r="J983" s="65"/>
      <c r="K983" s="65"/>
      <c r="N983" s="65"/>
      <c r="O983" s="65"/>
      <c r="R983" s="65"/>
      <c r="S983" s="65"/>
    </row>
    <row r="984" spans="2:19" ht="15" x14ac:dyDescent="0.25">
      <c r="B984" s="65"/>
      <c r="C984" s="65"/>
      <c r="F984" s="65"/>
      <c r="G984" s="65"/>
      <c r="J984" s="65"/>
      <c r="K984" s="65"/>
      <c r="N984" s="65"/>
      <c r="O984" s="65"/>
      <c r="R984" s="65"/>
      <c r="S984" s="65"/>
    </row>
    <row r="985" spans="2:19" ht="15" x14ac:dyDescent="0.25">
      <c r="B985" s="65"/>
      <c r="C985" s="65"/>
      <c r="F985" s="65"/>
      <c r="G985" s="65"/>
      <c r="J985" s="65"/>
      <c r="K985" s="65"/>
      <c r="N985" s="65"/>
      <c r="O985" s="65"/>
      <c r="R985" s="65"/>
      <c r="S985" s="65"/>
    </row>
    <row r="986" spans="2:19" ht="15" x14ac:dyDescent="0.25">
      <c r="B986" s="65"/>
      <c r="C986" s="65"/>
      <c r="F986" s="65"/>
      <c r="G986" s="65"/>
      <c r="J986" s="65"/>
      <c r="K986" s="65"/>
      <c r="N986" s="65"/>
      <c r="O986" s="65"/>
      <c r="R986" s="65"/>
      <c r="S986" s="65"/>
    </row>
    <row r="987" spans="2:19" ht="15" x14ac:dyDescent="0.25">
      <c r="B987" s="65"/>
      <c r="C987" s="65"/>
      <c r="F987" s="65"/>
      <c r="G987" s="65"/>
      <c r="J987" s="65"/>
      <c r="K987" s="65"/>
      <c r="N987" s="65"/>
      <c r="O987" s="65"/>
      <c r="R987" s="65"/>
      <c r="S987" s="65"/>
    </row>
    <row r="988" spans="2:19" ht="15" x14ac:dyDescent="0.25">
      <c r="B988" s="65"/>
      <c r="C988" s="65"/>
      <c r="F988" s="65"/>
      <c r="G988" s="65"/>
      <c r="J988" s="65"/>
      <c r="K988" s="65"/>
      <c r="N988" s="65"/>
      <c r="O988" s="65"/>
      <c r="R988" s="65"/>
      <c r="S988" s="65"/>
    </row>
    <row r="989" spans="2:19" ht="15" x14ac:dyDescent="0.25">
      <c r="B989" s="65"/>
      <c r="C989" s="65"/>
      <c r="F989" s="65"/>
      <c r="G989" s="65"/>
      <c r="J989" s="65"/>
      <c r="K989" s="65"/>
      <c r="N989" s="65"/>
      <c r="O989" s="65"/>
      <c r="R989" s="65"/>
      <c r="S989" s="65"/>
    </row>
    <row r="990" spans="2:19" ht="15" x14ac:dyDescent="0.25">
      <c r="B990" s="65"/>
      <c r="C990" s="65"/>
      <c r="F990" s="65"/>
      <c r="G990" s="65"/>
      <c r="J990" s="65"/>
      <c r="K990" s="65"/>
      <c r="N990" s="65"/>
      <c r="O990" s="65"/>
      <c r="R990" s="65"/>
      <c r="S990" s="65"/>
    </row>
    <row r="991" spans="2:19" ht="15" x14ac:dyDescent="0.25">
      <c r="B991" s="65"/>
      <c r="C991" s="65"/>
      <c r="F991" s="65"/>
      <c r="G991" s="65"/>
      <c r="J991" s="65"/>
      <c r="K991" s="65"/>
      <c r="N991" s="65"/>
      <c r="O991" s="65"/>
      <c r="R991" s="65"/>
      <c r="S991" s="65"/>
    </row>
    <row r="992" spans="2:19" ht="15" x14ac:dyDescent="0.25">
      <c r="B992" s="65"/>
      <c r="C992" s="65"/>
      <c r="F992" s="65"/>
      <c r="G992" s="65"/>
      <c r="J992" s="65"/>
      <c r="K992" s="65"/>
      <c r="N992" s="65"/>
      <c r="O992" s="65"/>
      <c r="R992" s="65"/>
      <c r="S992" s="65"/>
    </row>
    <row r="993" spans="2:19" ht="15" x14ac:dyDescent="0.25">
      <c r="B993" s="65"/>
      <c r="C993" s="65"/>
      <c r="F993" s="65"/>
      <c r="G993" s="65"/>
      <c r="J993" s="65"/>
      <c r="K993" s="65"/>
      <c r="N993" s="65"/>
      <c r="O993" s="65"/>
      <c r="R993" s="65"/>
      <c r="S993" s="65"/>
    </row>
    <row r="994" spans="2:19" ht="15" x14ac:dyDescent="0.25">
      <c r="B994" s="65"/>
      <c r="C994" s="65"/>
      <c r="F994" s="65"/>
      <c r="G994" s="65"/>
      <c r="J994" s="65"/>
      <c r="K994" s="65"/>
      <c r="N994" s="65"/>
      <c r="O994" s="65"/>
      <c r="R994" s="65"/>
      <c r="S994" s="65"/>
    </row>
    <row r="995" spans="2:19" ht="15" x14ac:dyDescent="0.25">
      <c r="B995" s="65"/>
      <c r="C995" s="65"/>
      <c r="F995" s="65"/>
      <c r="G995" s="65"/>
      <c r="J995" s="65"/>
      <c r="K995" s="65"/>
      <c r="N995" s="65"/>
      <c r="O995" s="65"/>
      <c r="R995" s="65"/>
      <c r="S995" s="65"/>
    </row>
    <row r="996" spans="2:19" ht="15" x14ac:dyDescent="0.25">
      <c r="B996" s="65"/>
      <c r="C996" s="65"/>
      <c r="F996" s="65"/>
      <c r="G996" s="65"/>
      <c r="J996" s="65"/>
      <c r="K996" s="65"/>
      <c r="N996" s="65"/>
      <c r="O996" s="65"/>
      <c r="R996" s="65"/>
      <c r="S996" s="65"/>
    </row>
    <row r="997" spans="2:19" ht="15" x14ac:dyDescent="0.25">
      <c r="B997" s="65"/>
      <c r="C997" s="65"/>
      <c r="F997" s="65"/>
      <c r="G997" s="65"/>
      <c r="J997" s="65"/>
      <c r="K997" s="65"/>
      <c r="N997" s="65"/>
      <c r="O997" s="65"/>
      <c r="R997" s="65"/>
      <c r="S997" s="65"/>
    </row>
    <row r="998" spans="2:19" ht="15" x14ac:dyDescent="0.25">
      <c r="B998" s="65"/>
      <c r="C998" s="65"/>
      <c r="F998" s="65"/>
      <c r="G998" s="65"/>
      <c r="J998" s="65"/>
      <c r="K998" s="65"/>
      <c r="N998" s="65"/>
      <c r="O998" s="65"/>
      <c r="R998" s="65"/>
      <c r="S998" s="65"/>
    </row>
    <row r="999" spans="2:19" ht="15" x14ac:dyDescent="0.25">
      <c r="B999" s="65"/>
      <c r="C999" s="65"/>
      <c r="F999" s="65"/>
      <c r="G999" s="65"/>
      <c r="J999" s="65"/>
      <c r="K999" s="65"/>
      <c r="N999" s="65"/>
      <c r="O999" s="65"/>
      <c r="R999" s="65"/>
      <c r="S999" s="65"/>
    </row>
    <row r="1000" spans="2:19" ht="15" x14ac:dyDescent="0.25">
      <c r="B1000" s="65"/>
      <c r="C1000" s="65"/>
      <c r="F1000" s="65"/>
      <c r="G1000" s="65"/>
      <c r="J1000" s="65"/>
      <c r="K1000" s="65"/>
      <c r="N1000" s="65"/>
      <c r="O1000" s="65"/>
      <c r="R1000" s="65"/>
      <c r="S1000" s="65"/>
    </row>
  </sheetData>
  <mergeCells count="4">
    <mergeCell ref="A1:O1"/>
    <mergeCell ref="B2:N2"/>
    <mergeCell ref="N52:O52"/>
    <mergeCell ref="N53:O53"/>
  </mergeCells>
  <printOptions horizontalCentered="1" gridLines="1"/>
  <pageMargins left="0.7" right="0.7" top="0.75" bottom="0.75" header="0" footer="0"/>
  <pageSetup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S1000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 x14ac:dyDescent="0.25"/>
  <cols>
    <col min="1" max="1" width="3.21875" customWidth="1"/>
    <col min="2" max="2" width="27.6640625" customWidth="1"/>
    <col min="3" max="3" width="3.88671875" customWidth="1"/>
    <col min="4" max="5" width="3.21875" customWidth="1"/>
    <col min="6" max="6" width="27.6640625" customWidth="1"/>
    <col min="7" max="7" width="3.88671875" customWidth="1"/>
    <col min="8" max="9" width="3.21875" customWidth="1"/>
    <col min="10" max="10" width="27.6640625" customWidth="1"/>
    <col min="11" max="11" width="3.88671875" customWidth="1"/>
    <col min="12" max="13" width="3.21875" customWidth="1"/>
    <col min="14" max="14" width="27.6640625" customWidth="1"/>
    <col min="15" max="15" width="3.88671875" customWidth="1"/>
    <col min="16" max="17" width="3.21875" customWidth="1"/>
    <col min="18" max="18" width="27.6640625" customWidth="1"/>
    <col min="19" max="19" width="3.88671875" customWidth="1"/>
  </cols>
  <sheetData>
    <row r="1" spans="1:19" ht="15.75" customHeight="1" x14ac:dyDescent="0.6">
      <c r="A1" s="121" t="s">
        <v>636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R1" s="65"/>
      <c r="S1" s="65"/>
    </row>
    <row r="2" spans="1:19" ht="15.75" customHeight="1" x14ac:dyDescent="0.3">
      <c r="B2" s="78" t="s">
        <v>619</v>
      </c>
      <c r="C2" s="65"/>
      <c r="F2" s="65"/>
      <c r="G2" s="65"/>
      <c r="J2" s="65"/>
      <c r="K2" s="65"/>
      <c r="N2" s="65"/>
      <c r="O2" s="65"/>
      <c r="R2" s="65"/>
      <c r="S2" s="65"/>
    </row>
    <row r="3" spans="1:19" ht="15.75" customHeight="1" x14ac:dyDescent="0.3">
      <c r="A3" s="66">
        <v>1</v>
      </c>
      <c r="B3" s="67" t="s">
        <v>61</v>
      </c>
      <c r="C3" s="68">
        <v>3</v>
      </c>
      <c r="F3" s="78" t="s">
        <v>620</v>
      </c>
      <c r="G3" s="65"/>
      <c r="J3" s="65"/>
      <c r="K3" s="65"/>
      <c r="N3" s="65"/>
      <c r="O3" s="65"/>
      <c r="R3" s="65"/>
      <c r="S3" s="65"/>
    </row>
    <row r="4" spans="1:19" ht="15.75" customHeight="1" x14ac:dyDescent="0.3">
      <c r="A4" s="66">
        <v>32</v>
      </c>
      <c r="B4" s="69" t="s">
        <v>594</v>
      </c>
      <c r="C4" s="70">
        <v>0</v>
      </c>
      <c r="D4" s="71"/>
      <c r="E4" s="72"/>
      <c r="F4" s="79" t="str">
        <f>IF(C3&gt;C4,B3,IF(C3&lt;C4,B4,""))</f>
        <v>SOFIA PENELI</v>
      </c>
      <c r="G4" s="68">
        <v>3</v>
      </c>
      <c r="J4" s="65"/>
      <c r="K4" s="65"/>
      <c r="N4" s="65"/>
      <c r="O4" s="65"/>
      <c r="R4" s="65"/>
      <c r="S4" s="65"/>
    </row>
    <row r="5" spans="1:19" ht="15.75" customHeight="1" x14ac:dyDescent="0.3">
      <c r="A5" s="66">
        <v>16</v>
      </c>
      <c r="B5" s="74" t="s">
        <v>360</v>
      </c>
      <c r="C5" s="68">
        <v>1</v>
      </c>
      <c r="D5" s="75"/>
      <c r="F5" s="80" t="str">
        <f>IF(C5&gt;C6,B5,IF(C5&lt;C6,B6,""))</f>
        <v>TAMMY ADAMS</v>
      </c>
      <c r="G5" s="70">
        <v>0</v>
      </c>
      <c r="H5" s="71"/>
      <c r="J5" s="78" t="s">
        <v>621</v>
      </c>
      <c r="K5" s="65"/>
      <c r="N5" s="65"/>
      <c r="O5" s="65"/>
      <c r="R5" s="65"/>
      <c r="S5" s="65"/>
    </row>
    <row r="6" spans="1:19" ht="15.75" customHeight="1" x14ac:dyDescent="0.3">
      <c r="A6" s="66">
        <v>17</v>
      </c>
      <c r="B6" s="77" t="s">
        <v>151</v>
      </c>
      <c r="C6" s="70">
        <v>3</v>
      </c>
      <c r="F6" s="65"/>
      <c r="G6" s="65"/>
      <c r="H6" s="81"/>
      <c r="I6" s="72"/>
      <c r="J6" s="79" t="str">
        <f>IF(G4&gt;G5,F4,IF(G4&lt;G5,F5,""))</f>
        <v>SOFIA PENELI</v>
      </c>
      <c r="K6" s="68">
        <v>2</v>
      </c>
      <c r="N6" s="65"/>
      <c r="O6" s="65"/>
      <c r="R6" s="65"/>
      <c r="S6" s="65"/>
    </row>
    <row r="7" spans="1:19" ht="15.75" customHeight="1" x14ac:dyDescent="0.3">
      <c r="A7" s="66">
        <v>9</v>
      </c>
      <c r="B7" s="67" t="s">
        <v>77</v>
      </c>
      <c r="C7" s="68">
        <v>1</v>
      </c>
      <c r="F7" s="78" t="s">
        <v>622</v>
      </c>
      <c r="G7" s="65"/>
      <c r="H7" s="81"/>
      <c r="J7" s="80" t="str">
        <f>IF(G8&gt;G9,F8,IF(G8&lt;G9,F9,""))</f>
        <v>SHARYN SYDER</v>
      </c>
      <c r="K7" s="70">
        <v>3</v>
      </c>
      <c r="L7" s="71"/>
      <c r="N7" s="65"/>
      <c r="O7" s="65"/>
      <c r="R7" s="65"/>
      <c r="S7" s="65"/>
    </row>
    <row r="8" spans="1:19" ht="15.75" customHeight="1" x14ac:dyDescent="0.3">
      <c r="A8" s="66">
        <v>24</v>
      </c>
      <c r="B8" s="69" t="s">
        <v>75</v>
      </c>
      <c r="C8" s="70">
        <v>3</v>
      </c>
      <c r="D8" s="71"/>
      <c r="E8" s="72"/>
      <c r="F8" s="79" t="str">
        <f>IF(C7&gt;C8,B7,IF(C7&lt;C8,B8,""))</f>
        <v>PAULINE MORRIS</v>
      </c>
      <c r="G8" s="68">
        <v>0</v>
      </c>
      <c r="H8" s="75"/>
      <c r="J8" s="65"/>
      <c r="K8" s="65"/>
      <c r="L8" s="81"/>
      <c r="N8" s="65"/>
      <c r="O8" s="65"/>
      <c r="R8" s="65"/>
      <c r="S8" s="65"/>
    </row>
    <row r="9" spans="1:19" ht="15.75" customHeight="1" x14ac:dyDescent="0.3">
      <c r="A9" s="66">
        <v>8</v>
      </c>
      <c r="B9" s="74" t="s">
        <v>210</v>
      </c>
      <c r="C9" s="68">
        <v>3</v>
      </c>
      <c r="D9" s="75"/>
      <c r="F9" s="80" t="str">
        <f>IF(C9&gt;C10,B9,IF(C9&lt;C10,B10,""))</f>
        <v>SHARYN SYDER</v>
      </c>
      <c r="G9" s="70">
        <v>3</v>
      </c>
      <c r="J9" s="65"/>
      <c r="K9" s="65"/>
      <c r="L9" s="81"/>
      <c r="N9" s="78" t="s">
        <v>623</v>
      </c>
      <c r="O9" s="65"/>
      <c r="R9" s="65"/>
      <c r="S9" s="65"/>
    </row>
    <row r="10" spans="1:19" ht="15.75" customHeight="1" x14ac:dyDescent="0.3">
      <c r="A10" s="66">
        <v>25</v>
      </c>
      <c r="B10" s="77" t="s">
        <v>78</v>
      </c>
      <c r="C10" s="70">
        <v>1</v>
      </c>
      <c r="F10" s="65"/>
      <c r="G10" s="65"/>
      <c r="J10" s="65"/>
      <c r="K10" s="65"/>
      <c r="L10" s="81"/>
      <c r="M10" s="72"/>
      <c r="N10" s="79" t="str">
        <f>IF(K6&gt;K7,J6,IF(K6&lt;K7,J7,""))</f>
        <v>SHARYN SYDER</v>
      </c>
      <c r="O10" s="68">
        <v>0</v>
      </c>
      <c r="R10" s="65"/>
      <c r="S10" s="65"/>
    </row>
    <row r="11" spans="1:19" ht="15.75" customHeight="1" x14ac:dyDescent="0.3">
      <c r="A11" s="66">
        <v>5</v>
      </c>
      <c r="B11" s="67" t="s">
        <v>14</v>
      </c>
      <c r="C11" s="68">
        <v>3</v>
      </c>
      <c r="F11" s="78" t="s">
        <v>624</v>
      </c>
      <c r="G11" s="65"/>
      <c r="J11" s="65"/>
      <c r="K11" s="65"/>
      <c r="L11" s="81"/>
      <c r="N11" s="80" t="str">
        <f>IF(K14&gt;K15,J14,IF(K14&lt;K15,J15,""))</f>
        <v>CRYSTALEE JANE</v>
      </c>
      <c r="O11" s="70">
        <v>3</v>
      </c>
      <c r="P11" s="71"/>
      <c r="R11" s="65"/>
      <c r="S11" s="65"/>
    </row>
    <row r="12" spans="1:19" ht="15.75" customHeight="1" x14ac:dyDescent="0.3">
      <c r="A12" s="66">
        <v>28</v>
      </c>
      <c r="B12" s="69" t="s">
        <v>594</v>
      </c>
      <c r="C12" s="70">
        <v>0</v>
      </c>
      <c r="D12" s="71"/>
      <c r="E12" s="72"/>
      <c r="F12" s="79" t="str">
        <f>IF(C11&gt;C12,B11,IF(C11&lt;C12,B12,""))</f>
        <v>CRYSTALEE JANE</v>
      </c>
      <c r="G12" s="68">
        <v>3</v>
      </c>
      <c r="J12" s="65"/>
      <c r="K12" s="65"/>
      <c r="L12" s="81"/>
      <c r="N12" s="65"/>
      <c r="O12" s="65"/>
      <c r="P12" s="81"/>
      <c r="R12" s="65"/>
      <c r="S12" s="65"/>
    </row>
    <row r="13" spans="1:19" ht="15.75" customHeight="1" x14ac:dyDescent="0.3">
      <c r="A13" s="66">
        <v>12</v>
      </c>
      <c r="B13" s="74" t="s">
        <v>529</v>
      </c>
      <c r="C13" s="68">
        <v>3</v>
      </c>
      <c r="D13" s="75"/>
      <c r="F13" s="80" t="str">
        <f>IF(C13&gt;C14,B13,IF(C13&lt;C14,B14,""))</f>
        <v>KAT MCKENZIE</v>
      </c>
      <c r="G13" s="70">
        <v>1</v>
      </c>
      <c r="H13" s="71"/>
      <c r="J13" s="78" t="s">
        <v>625</v>
      </c>
      <c r="K13" s="65"/>
      <c r="L13" s="81"/>
      <c r="N13" s="65"/>
      <c r="O13" s="65"/>
      <c r="P13" s="81"/>
      <c r="R13" s="65"/>
      <c r="S13" s="65"/>
    </row>
    <row r="14" spans="1:19" ht="15.75" customHeight="1" x14ac:dyDescent="0.3">
      <c r="A14" s="66">
        <v>21</v>
      </c>
      <c r="B14" s="77" t="s">
        <v>166</v>
      </c>
      <c r="C14" s="70">
        <v>1</v>
      </c>
      <c r="F14" s="65"/>
      <c r="G14" s="65"/>
      <c r="H14" s="81"/>
      <c r="I14" s="72"/>
      <c r="J14" s="79" t="str">
        <f>IF(G12&gt;G13,F12,IF(G12&lt;G13,F13,""))</f>
        <v>CRYSTALEE JANE</v>
      </c>
      <c r="K14" s="68">
        <v>3</v>
      </c>
      <c r="L14" s="75"/>
      <c r="N14" s="65"/>
      <c r="O14" s="65"/>
      <c r="P14" s="81"/>
      <c r="R14" s="65"/>
      <c r="S14" s="65"/>
    </row>
    <row r="15" spans="1:19" ht="15.75" customHeight="1" x14ac:dyDescent="0.3">
      <c r="A15" s="66">
        <v>13</v>
      </c>
      <c r="B15" s="67" t="s">
        <v>146</v>
      </c>
      <c r="C15" s="68">
        <v>0</v>
      </c>
      <c r="F15" s="78" t="s">
        <v>626</v>
      </c>
      <c r="G15" s="65"/>
      <c r="H15" s="81"/>
      <c r="J15" s="80" t="str">
        <f>IF(G16&gt;G17,F16,IF(G16&lt;G17,F17,""))</f>
        <v>LIZ HULLEN</v>
      </c>
      <c r="K15" s="70">
        <v>2</v>
      </c>
      <c r="N15" s="65"/>
      <c r="O15" s="65"/>
      <c r="P15" s="81"/>
      <c r="R15" s="65"/>
      <c r="S15" s="65"/>
    </row>
    <row r="16" spans="1:19" ht="15.75" customHeight="1" x14ac:dyDescent="0.3">
      <c r="A16" s="66">
        <v>20</v>
      </c>
      <c r="B16" s="69" t="s">
        <v>36</v>
      </c>
      <c r="C16" s="70">
        <v>3</v>
      </c>
      <c r="D16" s="71"/>
      <c r="E16" s="72"/>
      <c r="F16" s="79" t="str">
        <f>IF(C15&gt;C16,B15,IF(C15&lt;C16,B16,""))</f>
        <v>VICTORIA HEAVEY</v>
      </c>
      <c r="G16" s="68">
        <v>2</v>
      </c>
      <c r="H16" s="75"/>
      <c r="J16" s="65"/>
      <c r="K16" s="65"/>
      <c r="N16" s="65"/>
      <c r="O16" s="65"/>
      <c r="P16" s="81"/>
      <c r="R16" s="65"/>
      <c r="S16" s="65"/>
    </row>
    <row r="17" spans="1:19" ht="15.75" customHeight="1" x14ac:dyDescent="0.3">
      <c r="A17" s="66">
        <v>4</v>
      </c>
      <c r="B17" s="74" t="s">
        <v>33</v>
      </c>
      <c r="C17" s="68">
        <v>3</v>
      </c>
      <c r="D17" s="75"/>
      <c r="F17" s="80" t="str">
        <f>IF(C17&gt;C18,B17,IF(C17&lt;C18,B18,""))</f>
        <v>LIZ HULLEN</v>
      </c>
      <c r="G17" s="70">
        <v>3</v>
      </c>
      <c r="J17" s="65"/>
      <c r="K17" s="65"/>
      <c r="N17" s="65"/>
      <c r="O17" s="65"/>
      <c r="P17" s="81"/>
      <c r="R17" s="78" t="s">
        <v>627</v>
      </c>
      <c r="S17" s="65"/>
    </row>
    <row r="18" spans="1:19" ht="15.75" customHeight="1" x14ac:dyDescent="0.3">
      <c r="A18" s="66">
        <v>29</v>
      </c>
      <c r="B18" s="77" t="s">
        <v>594</v>
      </c>
      <c r="C18" s="70">
        <v>0</v>
      </c>
      <c r="F18" s="65"/>
      <c r="G18" s="65"/>
      <c r="J18" s="65"/>
      <c r="K18" s="65"/>
      <c r="N18" s="135" t="str">
        <f>IF(S18&gt;S19,R18,IF(S18&lt;S19,R19,""))</f>
        <v>LYDIA BURNETT</v>
      </c>
      <c r="O18" s="129"/>
      <c r="P18" s="75"/>
      <c r="Q18" s="72"/>
      <c r="R18" s="79" t="str">
        <f>IF(O10&gt;O11,N10,IF(O10&lt;O11,N11,""))</f>
        <v>CRYSTALEE JANE</v>
      </c>
      <c r="S18" s="68">
        <v>3</v>
      </c>
    </row>
    <row r="19" spans="1:19" ht="15.75" customHeight="1" x14ac:dyDescent="0.3">
      <c r="A19" s="66">
        <v>3</v>
      </c>
      <c r="B19" s="67" t="s">
        <v>189</v>
      </c>
      <c r="C19" s="68">
        <v>3</v>
      </c>
      <c r="F19" s="78" t="s">
        <v>628</v>
      </c>
      <c r="G19" s="65"/>
      <c r="J19" s="65"/>
      <c r="K19" s="65"/>
      <c r="N19" s="136" t="s">
        <v>629</v>
      </c>
      <c r="O19" s="131"/>
      <c r="P19" s="81"/>
      <c r="R19" s="80" t="str">
        <f>IF(O26&gt;O27,N26,IF(O26&lt;O27,N27,""))</f>
        <v>LYDIA BURNETT</v>
      </c>
      <c r="S19" s="70">
        <v>4</v>
      </c>
    </row>
    <row r="20" spans="1:19" ht="15.75" customHeight="1" x14ac:dyDescent="0.3">
      <c r="A20" s="66">
        <v>30</v>
      </c>
      <c r="B20" s="69" t="s">
        <v>594</v>
      </c>
      <c r="C20" s="70">
        <v>0</v>
      </c>
      <c r="D20" s="71"/>
      <c r="E20" s="72"/>
      <c r="F20" s="79" t="str">
        <f>IF(C19&gt;C20,B19,IF(C19&lt;C20,B20,""))</f>
        <v>LYDIA BURNETT</v>
      </c>
      <c r="G20" s="68">
        <v>3</v>
      </c>
      <c r="J20" s="65"/>
      <c r="K20" s="65"/>
      <c r="N20" s="65"/>
      <c r="O20" s="65"/>
      <c r="P20" s="81"/>
      <c r="R20" s="65"/>
      <c r="S20" s="65"/>
    </row>
    <row r="21" spans="1:19" ht="15.75" customHeight="1" x14ac:dyDescent="0.3">
      <c r="A21" s="66">
        <v>14</v>
      </c>
      <c r="B21" s="74" t="s">
        <v>402</v>
      </c>
      <c r="C21" s="68">
        <v>2</v>
      </c>
      <c r="D21" s="75"/>
      <c r="F21" s="80" t="str">
        <f>IF(C21&gt;C22,B21,IF(C21&lt;C22,B22,""))</f>
        <v>WENDY STEVENS</v>
      </c>
      <c r="G21" s="70">
        <v>0</v>
      </c>
      <c r="H21" s="71"/>
      <c r="J21" s="78" t="s">
        <v>630</v>
      </c>
      <c r="K21" s="65"/>
      <c r="N21" s="65"/>
      <c r="O21" s="65"/>
      <c r="P21" s="81"/>
      <c r="R21" s="65"/>
      <c r="S21" s="65"/>
    </row>
    <row r="22" spans="1:19" ht="15.75" customHeight="1" x14ac:dyDescent="0.3">
      <c r="A22" s="66">
        <v>19</v>
      </c>
      <c r="B22" s="77" t="s">
        <v>125</v>
      </c>
      <c r="C22" s="70">
        <v>3</v>
      </c>
      <c r="F22" s="65"/>
      <c r="G22" s="65"/>
      <c r="H22" s="81"/>
      <c r="I22" s="72"/>
      <c r="J22" s="79" t="str">
        <f>IF(G20&gt;G21,F20,IF(G20&lt;G21,F21,""))</f>
        <v>LYDIA BURNETT</v>
      </c>
      <c r="K22" s="68">
        <v>3</v>
      </c>
      <c r="N22" s="65"/>
      <c r="O22" s="65"/>
      <c r="P22" s="81"/>
      <c r="R22" s="65"/>
      <c r="S22" s="65"/>
    </row>
    <row r="23" spans="1:19" ht="15.75" customHeight="1" x14ac:dyDescent="0.3">
      <c r="A23" s="66">
        <v>11</v>
      </c>
      <c r="B23" s="67" t="s">
        <v>19</v>
      </c>
      <c r="C23" s="68">
        <v>3</v>
      </c>
      <c r="F23" s="78" t="s">
        <v>631</v>
      </c>
      <c r="G23" s="65"/>
      <c r="H23" s="81"/>
      <c r="J23" s="80" t="str">
        <f>IF(G24&gt;G25,F24,IF(G24&lt;G25,F25,""))</f>
        <v>KERRY ASHBROOK</v>
      </c>
      <c r="K23" s="70">
        <v>1</v>
      </c>
      <c r="L23" s="71"/>
      <c r="N23" s="65"/>
      <c r="O23" s="65"/>
      <c r="P23" s="81"/>
      <c r="R23" s="65"/>
      <c r="S23" s="65"/>
    </row>
    <row r="24" spans="1:19" ht="15.75" customHeight="1" x14ac:dyDescent="0.3">
      <c r="A24" s="66">
        <v>22</v>
      </c>
      <c r="B24" s="69" t="s">
        <v>100</v>
      </c>
      <c r="C24" s="70">
        <v>0</v>
      </c>
      <c r="D24" s="71"/>
      <c r="E24" s="72"/>
      <c r="F24" s="79" t="str">
        <f>IF(C23&gt;C24,B23,IF(C23&lt;C24,B24,""))</f>
        <v>LARISSA DEVINE</v>
      </c>
      <c r="G24" s="68">
        <v>2</v>
      </c>
      <c r="H24" s="75"/>
      <c r="J24" s="65"/>
      <c r="K24" s="65"/>
      <c r="L24" s="81"/>
      <c r="N24" s="65"/>
      <c r="O24" s="65"/>
      <c r="P24" s="81"/>
      <c r="R24" s="65"/>
      <c r="S24" s="65"/>
    </row>
    <row r="25" spans="1:19" ht="15.75" customHeight="1" x14ac:dyDescent="0.3">
      <c r="A25" s="66">
        <v>6</v>
      </c>
      <c r="B25" s="74" t="s">
        <v>173</v>
      </c>
      <c r="C25" s="68">
        <v>3</v>
      </c>
      <c r="D25" s="75"/>
      <c r="F25" s="80" t="str">
        <f>IF(C25&gt;C26,B25,IF(C25&lt;C26,B26,""))</f>
        <v>KERRY ASHBROOK</v>
      </c>
      <c r="G25" s="70">
        <v>3</v>
      </c>
      <c r="J25" s="65"/>
      <c r="K25" s="65"/>
      <c r="L25" s="81"/>
      <c r="N25" s="78" t="s">
        <v>632</v>
      </c>
      <c r="O25" s="65"/>
      <c r="P25" s="81"/>
      <c r="R25" s="65"/>
      <c r="S25" s="65"/>
    </row>
    <row r="26" spans="1:19" ht="15.75" customHeight="1" x14ac:dyDescent="0.3">
      <c r="A26" s="66">
        <v>27</v>
      </c>
      <c r="B26" s="77" t="s">
        <v>254</v>
      </c>
      <c r="C26" s="70">
        <v>0</v>
      </c>
      <c r="F26" s="65"/>
      <c r="G26" s="65"/>
      <c r="J26" s="65"/>
      <c r="K26" s="65"/>
      <c r="L26" s="81"/>
      <c r="M26" s="72"/>
      <c r="N26" s="79" t="str">
        <f>IF(K22&gt;K23,J22,IF(K22&lt;K23,J23,""))</f>
        <v>LYDIA BURNETT</v>
      </c>
      <c r="O26" s="68">
        <v>3</v>
      </c>
      <c r="P26" s="75"/>
      <c r="R26" s="65"/>
      <c r="S26" s="65"/>
    </row>
    <row r="27" spans="1:19" ht="15.75" customHeight="1" x14ac:dyDescent="0.3">
      <c r="A27" s="66">
        <v>7</v>
      </c>
      <c r="B27" s="67" t="s">
        <v>158</v>
      </c>
      <c r="C27" s="68">
        <v>3</v>
      </c>
      <c r="F27" s="78" t="s">
        <v>633</v>
      </c>
      <c r="G27" s="65"/>
      <c r="J27" s="65"/>
      <c r="K27" s="65"/>
      <c r="L27" s="81"/>
      <c r="N27" s="80" t="str">
        <f>IF(K30&gt;K31,J30,IF(K30&lt;K31,J31,""))</f>
        <v>KIM MCAULEY</v>
      </c>
      <c r="O27" s="70">
        <v>0</v>
      </c>
      <c r="R27" s="65"/>
      <c r="S27" s="65"/>
    </row>
    <row r="28" spans="1:19" ht="15.75" customHeight="1" x14ac:dyDescent="0.3">
      <c r="A28" s="66">
        <v>26</v>
      </c>
      <c r="B28" s="69" t="s">
        <v>70</v>
      </c>
      <c r="C28" s="70">
        <v>2</v>
      </c>
      <c r="D28" s="71"/>
      <c r="E28" s="72"/>
      <c r="F28" s="79" t="str">
        <f>IF(C27&gt;C28,B27,IF(C27&lt;C28,B28,""))</f>
        <v>AMBER JAMES</v>
      </c>
      <c r="G28" s="68">
        <v>0</v>
      </c>
      <c r="J28" s="65"/>
      <c r="K28" s="65"/>
      <c r="L28" s="81"/>
      <c r="N28" s="65"/>
      <c r="O28" s="65"/>
      <c r="R28" s="65"/>
      <c r="S28" s="65"/>
    </row>
    <row r="29" spans="1:19" ht="15.75" customHeight="1" x14ac:dyDescent="0.3">
      <c r="A29" s="66">
        <v>10</v>
      </c>
      <c r="B29" s="74" t="s">
        <v>130</v>
      </c>
      <c r="C29" s="68">
        <v>3</v>
      </c>
      <c r="D29" s="75"/>
      <c r="F29" s="80" t="str">
        <f>IF(C29&gt;C30,B29,IF(C29&lt;C30,B30,""))</f>
        <v>MARIANNE EDWARDS</v>
      </c>
      <c r="G29" s="70">
        <v>3</v>
      </c>
      <c r="H29" s="71"/>
      <c r="J29" s="78" t="s">
        <v>634</v>
      </c>
      <c r="K29" s="65"/>
      <c r="L29" s="81"/>
      <c r="N29" s="65"/>
      <c r="O29" s="65"/>
      <c r="R29" s="65"/>
      <c r="S29" s="65"/>
    </row>
    <row r="30" spans="1:19" ht="17.399999999999999" x14ac:dyDescent="0.3">
      <c r="A30" s="66">
        <v>23</v>
      </c>
      <c r="B30" s="77" t="s">
        <v>521</v>
      </c>
      <c r="C30" s="70">
        <v>0</v>
      </c>
      <c r="F30" s="65"/>
      <c r="G30" s="65"/>
      <c r="H30" s="81"/>
      <c r="I30" s="72"/>
      <c r="J30" s="79" t="str">
        <f>IF(G28&gt;G29,F28,IF(G28&lt;G29,F29,""))</f>
        <v>MARIANNE EDWARDS</v>
      </c>
      <c r="K30" s="68">
        <v>1</v>
      </c>
      <c r="L30" s="75"/>
      <c r="N30" s="65"/>
      <c r="O30" s="65"/>
      <c r="R30" s="65"/>
      <c r="S30" s="65"/>
    </row>
    <row r="31" spans="1:19" ht="17.399999999999999" x14ac:dyDescent="0.3">
      <c r="A31" s="66">
        <v>15</v>
      </c>
      <c r="B31" s="67" t="s">
        <v>69</v>
      </c>
      <c r="C31" s="68">
        <v>2</v>
      </c>
      <c r="F31" s="78" t="s">
        <v>635</v>
      </c>
      <c r="G31" s="65"/>
      <c r="H31" s="81"/>
      <c r="J31" s="80" t="str">
        <f>IF(G32&gt;G33,F32,IF(G32&lt;G33,F33,""))</f>
        <v>KIM MCAULEY</v>
      </c>
      <c r="K31" s="70">
        <v>3</v>
      </c>
      <c r="N31" s="65"/>
      <c r="O31" s="65"/>
      <c r="R31" s="65"/>
      <c r="S31" s="65"/>
    </row>
    <row r="32" spans="1:19" ht="17.399999999999999" x14ac:dyDescent="0.3">
      <c r="A32" s="66">
        <v>18</v>
      </c>
      <c r="B32" s="69" t="s">
        <v>533</v>
      </c>
      <c r="C32" s="70">
        <v>3</v>
      </c>
      <c r="D32" s="71"/>
      <c r="E32" s="72"/>
      <c r="F32" s="79" t="str">
        <f>IF(C31&gt;C32,B31,IF(C31&lt;C32,B32,""))</f>
        <v>KIM MCAULEY</v>
      </c>
      <c r="G32" s="68">
        <v>3</v>
      </c>
      <c r="H32" s="75"/>
      <c r="J32" s="65"/>
      <c r="K32" s="65"/>
      <c r="N32" s="65"/>
      <c r="O32" s="65"/>
      <c r="R32" s="65"/>
      <c r="S32" s="65"/>
    </row>
    <row r="33" spans="1:19" ht="17.399999999999999" x14ac:dyDescent="0.3">
      <c r="A33" s="66">
        <v>2</v>
      </c>
      <c r="B33" s="74" t="s">
        <v>18</v>
      </c>
      <c r="C33" s="68">
        <v>0</v>
      </c>
      <c r="D33" s="75"/>
      <c r="F33" s="80" t="str">
        <f>IF(C33&gt;C34,B33,IF(C33&lt;C34,B34,""))</f>
        <v>BYE</v>
      </c>
      <c r="G33" s="70">
        <v>0</v>
      </c>
      <c r="J33" s="65"/>
      <c r="K33" s="65"/>
      <c r="N33" s="65"/>
      <c r="O33" s="65"/>
      <c r="R33" s="65"/>
      <c r="S33" s="65"/>
    </row>
    <row r="34" spans="1:19" ht="17.399999999999999" x14ac:dyDescent="0.3">
      <c r="A34" s="66">
        <v>31</v>
      </c>
      <c r="B34" s="77" t="s">
        <v>594</v>
      </c>
      <c r="C34" s="70">
        <v>3</v>
      </c>
      <c r="F34" s="65"/>
      <c r="G34" s="65"/>
      <c r="J34" s="65"/>
      <c r="K34" s="65"/>
      <c r="N34" s="65"/>
      <c r="O34" s="65"/>
      <c r="R34" s="65"/>
      <c r="S34" s="65"/>
    </row>
    <row r="35" spans="1:19" ht="15" x14ac:dyDescent="0.25">
      <c r="B35" s="65"/>
      <c r="C35" s="65"/>
      <c r="F35" s="65"/>
      <c r="G35" s="65"/>
      <c r="J35" s="65"/>
      <c r="K35" s="65"/>
      <c r="N35" s="65"/>
      <c r="O35" s="65"/>
      <c r="R35" s="65"/>
      <c r="S35" s="65"/>
    </row>
    <row r="36" spans="1:19" ht="15" x14ac:dyDescent="0.25">
      <c r="B36" s="65"/>
      <c r="C36" s="65"/>
      <c r="F36" s="65"/>
      <c r="G36" s="65"/>
      <c r="J36" s="65"/>
      <c r="K36" s="65"/>
      <c r="N36" s="65"/>
      <c r="O36" s="65"/>
      <c r="R36" s="65"/>
      <c r="S36" s="65"/>
    </row>
    <row r="37" spans="1:19" ht="15" x14ac:dyDescent="0.25">
      <c r="B37" s="65"/>
      <c r="C37" s="65"/>
      <c r="F37" s="65"/>
      <c r="G37" s="65"/>
      <c r="J37" s="65"/>
      <c r="K37" s="65"/>
      <c r="N37" s="65"/>
      <c r="O37" s="65"/>
      <c r="R37" s="65"/>
      <c r="S37" s="65"/>
    </row>
    <row r="38" spans="1:19" ht="15" x14ac:dyDescent="0.25">
      <c r="B38" s="65"/>
      <c r="C38" s="65"/>
      <c r="F38" s="65"/>
      <c r="G38" s="65"/>
      <c r="J38" s="65"/>
      <c r="K38" s="65"/>
      <c r="N38" s="65"/>
      <c r="O38" s="65"/>
      <c r="R38" s="65"/>
      <c r="S38" s="65"/>
    </row>
    <row r="39" spans="1:19" ht="15" x14ac:dyDescent="0.25">
      <c r="B39" s="65"/>
      <c r="C39" s="65"/>
      <c r="F39" s="65"/>
      <c r="G39" s="65"/>
      <c r="J39" s="65"/>
      <c r="K39" s="65"/>
      <c r="N39" s="65"/>
      <c r="O39" s="65"/>
      <c r="R39" s="65"/>
      <c r="S39" s="65"/>
    </row>
    <row r="40" spans="1:19" ht="15" x14ac:dyDescent="0.25">
      <c r="B40" s="65"/>
      <c r="C40" s="65"/>
      <c r="F40" s="65"/>
      <c r="G40" s="65"/>
      <c r="J40" s="65"/>
      <c r="K40" s="65"/>
      <c r="N40" s="65"/>
      <c r="O40" s="65"/>
      <c r="R40" s="65"/>
      <c r="S40" s="65"/>
    </row>
    <row r="41" spans="1:19" ht="15" x14ac:dyDescent="0.25">
      <c r="B41" s="65"/>
      <c r="C41" s="65"/>
      <c r="F41" s="65"/>
      <c r="G41" s="65"/>
      <c r="J41" s="65"/>
      <c r="K41" s="65"/>
      <c r="N41" s="65"/>
      <c r="O41" s="65"/>
      <c r="R41" s="65"/>
      <c r="S41" s="65"/>
    </row>
    <row r="42" spans="1:19" ht="15" x14ac:dyDescent="0.25">
      <c r="B42" s="65"/>
      <c r="C42" s="65"/>
      <c r="F42" s="65"/>
      <c r="G42" s="65"/>
      <c r="J42" s="65"/>
      <c r="K42" s="65"/>
      <c r="N42" s="65"/>
      <c r="O42" s="65"/>
      <c r="R42" s="65"/>
      <c r="S42" s="65"/>
    </row>
    <row r="43" spans="1:19" ht="15" x14ac:dyDescent="0.25">
      <c r="B43" s="65"/>
      <c r="C43" s="65"/>
      <c r="F43" s="65"/>
      <c r="G43" s="65"/>
      <c r="J43" s="65"/>
      <c r="K43" s="65"/>
      <c r="N43" s="65"/>
      <c r="O43" s="65"/>
      <c r="R43" s="65"/>
      <c r="S43" s="65"/>
    </row>
    <row r="44" spans="1:19" ht="15" x14ac:dyDescent="0.25">
      <c r="B44" s="65"/>
      <c r="C44" s="65"/>
      <c r="F44" s="65"/>
      <c r="G44" s="65"/>
      <c r="J44" s="65"/>
      <c r="K44" s="65"/>
      <c r="N44" s="65"/>
      <c r="O44" s="65"/>
      <c r="R44" s="65"/>
      <c r="S44" s="65"/>
    </row>
    <row r="45" spans="1:19" ht="15" x14ac:dyDescent="0.25">
      <c r="B45" s="65"/>
      <c r="C45" s="65"/>
      <c r="F45" s="65"/>
      <c r="G45" s="65"/>
      <c r="J45" s="65"/>
      <c r="K45" s="65"/>
      <c r="N45" s="65"/>
      <c r="O45" s="65"/>
      <c r="R45" s="65"/>
      <c r="S45" s="65"/>
    </row>
    <row r="46" spans="1:19" ht="15" x14ac:dyDescent="0.25">
      <c r="B46" s="65"/>
      <c r="C46" s="65"/>
      <c r="F46" s="65"/>
      <c r="G46" s="65"/>
      <c r="J46" s="65"/>
      <c r="K46" s="65"/>
      <c r="N46" s="65"/>
      <c r="O46" s="65"/>
      <c r="R46" s="65"/>
      <c r="S46" s="65"/>
    </row>
    <row r="47" spans="1:19" ht="15" x14ac:dyDescent="0.25">
      <c r="B47" s="65"/>
      <c r="C47" s="65"/>
      <c r="F47" s="65"/>
      <c r="G47" s="65"/>
      <c r="J47" s="65"/>
      <c r="K47" s="65"/>
      <c r="N47" s="65"/>
      <c r="O47" s="65"/>
      <c r="R47" s="65"/>
      <c r="S47" s="65"/>
    </row>
    <row r="48" spans="1:19" ht="15" x14ac:dyDescent="0.25">
      <c r="B48" s="65"/>
      <c r="C48" s="65"/>
      <c r="F48" s="65"/>
      <c r="G48" s="65"/>
      <c r="J48" s="65"/>
      <c r="K48" s="65"/>
      <c r="N48" s="65"/>
      <c r="O48" s="65"/>
      <c r="R48" s="65"/>
      <c r="S48" s="65"/>
    </row>
    <row r="49" spans="2:19" ht="15" x14ac:dyDescent="0.25">
      <c r="B49" s="65"/>
      <c r="C49" s="65"/>
      <c r="F49" s="65"/>
      <c r="G49" s="65"/>
      <c r="J49" s="65"/>
      <c r="K49" s="65"/>
      <c r="N49" s="65"/>
      <c r="O49" s="65"/>
      <c r="R49" s="65"/>
      <c r="S49" s="65"/>
    </row>
    <row r="50" spans="2:19" ht="15" x14ac:dyDescent="0.25">
      <c r="B50" s="65"/>
      <c r="C50" s="65"/>
      <c r="F50" s="65"/>
      <c r="G50" s="65"/>
      <c r="J50" s="65"/>
      <c r="K50" s="65"/>
      <c r="N50" s="65"/>
      <c r="O50" s="65"/>
      <c r="R50" s="65"/>
      <c r="S50" s="65"/>
    </row>
    <row r="51" spans="2:19" ht="15" x14ac:dyDescent="0.25">
      <c r="B51" s="65"/>
      <c r="C51" s="65"/>
      <c r="F51" s="65"/>
      <c r="G51" s="65"/>
      <c r="J51" s="65"/>
      <c r="K51" s="65"/>
      <c r="N51" s="65"/>
      <c r="O51" s="65"/>
      <c r="R51" s="65"/>
      <c r="S51" s="65"/>
    </row>
    <row r="52" spans="2:19" ht="15" x14ac:dyDescent="0.25">
      <c r="B52" s="65"/>
      <c r="C52" s="65"/>
      <c r="F52" s="65"/>
      <c r="G52" s="65"/>
      <c r="J52" s="65"/>
      <c r="K52" s="65"/>
      <c r="N52" s="65"/>
      <c r="O52" s="65"/>
      <c r="R52" s="65"/>
      <c r="S52" s="65"/>
    </row>
    <row r="53" spans="2:19" ht="15" x14ac:dyDescent="0.25">
      <c r="B53" s="65"/>
      <c r="C53" s="65"/>
      <c r="F53" s="65"/>
      <c r="G53" s="65"/>
      <c r="J53" s="65"/>
      <c r="K53" s="65"/>
      <c r="N53" s="65"/>
      <c r="O53" s="65"/>
      <c r="R53" s="65"/>
      <c r="S53" s="65"/>
    </row>
    <row r="54" spans="2:19" ht="15" x14ac:dyDescent="0.25">
      <c r="B54" s="65"/>
      <c r="C54" s="65"/>
      <c r="F54" s="65"/>
      <c r="G54" s="65"/>
      <c r="J54" s="65"/>
      <c r="K54" s="65"/>
      <c r="N54" s="65"/>
      <c r="O54" s="65"/>
      <c r="R54" s="65"/>
      <c r="S54" s="65"/>
    </row>
    <row r="55" spans="2:19" ht="15" x14ac:dyDescent="0.25">
      <c r="B55" s="65"/>
      <c r="C55" s="65"/>
      <c r="F55" s="65"/>
      <c r="G55" s="65"/>
      <c r="J55" s="65"/>
      <c r="K55" s="65"/>
      <c r="N55" s="65"/>
      <c r="O55" s="65"/>
      <c r="R55" s="65"/>
      <c r="S55" s="65"/>
    </row>
    <row r="56" spans="2:19" ht="15" x14ac:dyDescent="0.25">
      <c r="B56" s="65"/>
      <c r="C56" s="65"/>
      <c r="F56" s="65"/>
      <c r="G56" s="65"/>
      <c r="J56" s="65"/>
      <c r="K56" s="65"/>
      <c r="N56" s="65"/>
      <c r="O56" s="65"/>
      <c r="R56" s="65"/>
      <c r="S56" s="65"/>
    </row>
    <row r="57" spans="2:19" ht="15" x14ac:dyDescent="0.25">
      <c r="B57" s="65"/>
      <c r="C57" s="65"/>
      <c r="F57" s="65"/>
      <c r="G57" s="65"/>
      <c r="J57" s="65"/>
      <c r="K57" s="65"/>
      <c r="N57" s="65"/>
      <c r="O57" s="65"/>
      <c r="R57" s="65"/>
      <c r="S57" s="65"/>
    </row>
    <row r="58" spans="2:19" ht="15" x14ac:dyDescent="0.25">
      <c r="B58" s="65"/>
      <c r="C58" s="65"/>
      <c r="F58" s="65"/>
      <c r="G58" s="65"/>
      <c r="J58" s="65"/>
      <c r="K58" s="65"/>
      <c r="N58" s="65"/>
      <c r="O58" s="65"/>
      <c r="R58" s="65"/>
      <c r="S58" s="65"/>
    </row>
    <row r="59" spans="2:19" ht="15" x14ac:dyDescent="0.25">
      <c r="B59" s="65"/>
      <c r="C59" s="65"/>
      <c r="F59" s="65"/>
      <c r="G59" s="65"/>
      <c r="J59" s="65"/>
      <c r="K59" s="65"/>
      <c r="N59" s="65"/>
      <c r="O59" s="65"/>
      <c r="R59" s="65"/>
      <c r="S59" s="65"/>
    </row>
    <row r="60" spans="2:19" ht="15" x14ac:dyDescent="0.25">
      <c r="B60" s="65"/>
      <c r="C60" s="65"/>
      <c r="F60" s="65"/>
      <c r="G60" s="65"/>
      <c r="J60" s="65"/>
      <c r="K60" s="65"/>
      <c r="N60" s="65"/>
      <c r="O60" s="65"/>
      <c r="R60" s="65"/>
      <c r="S60" s="65"/>
    </row>
    <row r="61" spans="2:19" ht="15" x14ac:dyDescent="0.25">
      <c r="B61" s="65"/>
      <c r="C61" s="65"/>
      <c r="F61" s="65"/>
      <c r="G61" s="65"/>
      <c r="J61" s="65"/>
      <c r="K61" s="65"/>
      <c r="N61" s="65"/>
      <c r="O61" s="65"/>
      <c r="R61" s="65"/>
      <c r="S61" s="65"/>
    </row>
    <row r="62" spans="2:19" ht="15" x14ac:dyDescent="0.25">
      <c r="B62" s="65"/>
      <c r="C62" s="65"/>
      <c r="F62" s="65"/>
      <c r="G62" s="65"/>
      <c r="J62" s="65"/>
      <c r="K62" s="65"/>
      <c r="N62" s="65"/>
      <c r="O62" s="65"/>
      <c r="R62" s="65"/>
      <c r="S62" s="65"/>
    </row>
    <row r="63" spans="2:19" ht="15" x14ac:dyDescent="0.25">
      <c r="B63" s="65"/>
      <c r="C63" s="65"/>
      <c r="F63" s="65"/>
      <c r="G63" s="65"/>
      <c r="J63" s="65"/>
      <c r="K63" s="65"/>
      <c r="N63" s="65"/>
      <c r="O63" s="65"/>
      <c r="R63" s="65"/>
      <c r="S63" s="65"/>
    </row>
    <row r="64" spans="2:19" ht="15" x14ac:dyDescent="0.25">
      <c r="B64" s="65"/>
      <c r="C64" s="65"/>
      <c r="F64" s="65"/>
      <c r="G64" s="65"/>
      <c r="J64" s="65"/>
      <c r="K64" s="65"/>
      <c r="N64" s="65"/>
      <c r="O64" s="65"/>
      <c r="R64" s="65"/>
      <c r="S64" s="65"/>
    </row>
    <row r="65" spans="2:19" ht="15" x14ac:dyDescent="0.25">
      <c r="B65" s="65"/>
      <c r="C65" s="65"/>
      <c r="F65" s="65"/>
      <c r="G65" s="65"/>
      <c r="J65" s="65"/>
      <c r="K65" s="65"/>
      <c r="N65" s="65"/>
      <c r="O65" s="65"/>
      <c r="R65" s="65"/>
      <c r="S65" s="65"/>
    </row>
    <row r="66" spans="2:19" ht="15" x14ac:dyDescent="0.25">
      <c r="B66" s="65"/>
      <c r="C66" s="65"/>
      <c r="F66" s="65"/>
      <c r="G66" s="65"/>
      <c r="J66" s="65"/>
      <c r="K66" s="65"/>
      <c r="N66" s="65"/>
      <c r="O66" s="65"/>
      <c r="R66" s="65"/>
      <c r="S66" s="65"/>
    </row>
    <row r="67" spans="2:19" ht="15" x14ac:dyDescent="0.25">
      <c r="B67" s="65"/>
      <c r="C67" s="65"/>
      <c r="F67" s="65"/>
      <c r="G67" s="65"/>
      <c r="J67" s="65"/>
      <c r="K67" s="65"/>
      <c r="N67" s="65"/>
      <c r="O67" s="65"/>
      <c r="R67" s="65"/>
      <c r="S67" s="65"/>
    </row>
    <row r="68" spans="2:19" ht="15" x14ac:dyDescent="0.25">
      <c r="B68" s="65"/>
      <c r="C68" s="65"/>
      <c r="F68" s="65"/>
      <c r="G68" s="65"/>
      <c r="J68" s="65"/>
      <c r="K68" s="65"/>
      <c r="N68" s="65"/>
      <c r="O68" s="65"/>
      <c r="R68" s="65"/>
      <c r="S68" s="65"/>
    </row>
    <row r="69" spans="2:19" ht="15" x14ac:dyDescent="0.25">
      <c r="B69" s="65"/>
      <c r="C69" s="65"/>
      <c r="F69" s="65"/>
      <c r="G69" s="65"/>
      <c r="J69" s="65"/>
      <c r="K69" s="65"/>
      <c r="N69" s="65"/>
      <c r="O69" s="65"/>
      <c r="R69" s="65"/>
      <c r="S69" s="65"/>
    </row>
    <row r="70" spans="2:19" ht="15" x14ac:dyDescent="0.25">
      <c r="B70" s="65"/>
      <c r="C70" s="65"/>
      <c r="F70" s="65"/>
      <c r="G70" s="65"/>
      <c r="J70" s="65"/>
      <c r="K70" s="65"/>
      <c r="N70" s="65"/>
      <c r="O70" s="65"/>
      <c r="R70" s="65"/>
      <c r="S70" s="65"/>
    </row>
    <row r="71" spans="2:19" ht="15" x14ac:dyDescent="0.25">
      <c r="B71" s="65"/>
      <c r="C71" s="65"/>
      <c r="F71" s="65"/>
      <c r="G71" s="65"/>
      <c r="J71" s="65"/>
      <c r="K71" s="65"/>
      <c r="N71" s="65"/>
      <c r="O71" s="65"/>
      <c r="R71" s="65"/>
      <c r="S71" s="65"/>
    </row>
    <row r="72" spans="2:19" ht="15" x14ac:dyDescent="0.25">
      <c r="B72" s="65"/>
      <c r="C72" s="65"/>
      <c r="F72" s="65"/>
      <c r="G72" s="65"/>
      <c r="J72" s="65"/>
      <c r="K72" s="65"/>
      <c r="N72" s="65"/>
      <c r="O72" s="65"/>
      <c r="R72" s="65"/>
      <c r="S72" s="65"/>
    </row>
    <row r="73" spans="2:19" ht="15" x14ac:dyDescent="0.25">
      <c r="B73" s="65"/>
      <c r="C73" s="65"/>
      <c r="F73" s="65"/>
      <c r="G73" s="65"/>
      <c r="J73" s="65"/>
      <c r="K73" s="65"/>
      <c r="N73" s="65"/>
      <c r="O73" s="65"/>
      <c r="R73" s="65"/>
      <c r="S73" s="65"/>
    </row>
    <row r="74" spans="2:19" ht="15" x14ac:dyDescent="0.25">
      <c r="B74" s="65"/>
      <c r="C74" s="65"/>
      <c r="F74" s="65"/>
      <c r="G74" s="65"/>
      <c r="J74" s="65"/>
      <c r="K74" s="65"/>
      <c r="N74" s="65"/>
      <c r="O74" s="65"/>
      <c r="R74" s="65"/>
      <c r="S74" s="65"/>
    </row>
    <row r="75" spans="2:19" ht="15" x14ac:dyDescent="0.25">
      <c r="B75" s="65"/>
      <c r="C75" s="65"/>
      <c r="F75" s="65"/>
      <c r="G75" s="65"/>
      <c r="J75" s="65"/>
      <c r="K75" s="65"/>
      <c r="N75" s="65"/>
      <c r="O75" s="65"/>
      <c r="R75" s="65"/>
      <c r="S75" s="65"/>
    </row>
    <row r="76" spans="2:19" ht="15" x14ac:dyDescent="0.25">
      <c r="B76" s="65"/>
      <c r="C76" s="65"/>
      <c r="F76" s="65"/>
      <c r="G76" s="65"/>
      <c r="J76" s="65"/>
      <c r="K76" s="65"/>
      <c r="N76" s="65"/>
      <c r="O76" s="65"/>
      <c r="R76" s="65"/>
      <c r="S76" s="65"/>
    </row>
    <row r="77" spans="2:19" ht="15" x14ac:dyDescent="0.25">
      <c r="B77" s="65"/>
      <c r="C77" s="65"/>
      <c r="F77" s="65"/>
      <c r="G77" s="65"/>
      <c r="J77" s="65"/>
      <c r="K77" s="65"/>
      <c r="N77" s="65"/>
      <c r="O77" s="65"/>
      <c r="R77" s="65"/>
      <c r="S77" s="65"/>
    </row>
    <row r="78" spans="2:19" ht="15" x14ac:dyDescent="0.25">
      <c r="B78" s="65"/>
      <c r="C78" s="65"/>
      <c r="F78" s="65"/>
      <c r="G78" s="65"/>
      <c r="J78" s="65"/>
      <c r="K78" s="65"/>
      <c r="N78" s="65"/>
      <c r="O78" s="65"/>
      <c r="R78" s="65"/>
      <c r="S78" s="65"/>
    </row>
    <row r="79" spans="2:19" ht="15" x14ac:dyDescent="0.25">
      <c r="B79" s="65"/>
      <c r="C79" s="65"/>
      <c r="F79" s="65"/>
      <c r="G79" s="65"/>
      <c r="J79" s="65"/>
      <c r="K79" s="65"/>
      <c r="N79" s="65"/>
      <c r="O79" s="65"/>
      <c r="R79" s="65"/>
      <c r="S79" s="65"/>
    </row>
    <row r="80" spans="2:19" ht="15" x14ac:dyDescent="0.25">
      <c r="B80" s="65"/>
      <c r="C80" s="65"/>
      <c r="F80" s="65"/>
      <c r="G80" s="65"/>
      <c r="J80" s="65"/>
      <c r="K80" s="65"/>
      <c r="N80" s="65"/>
      <c r="O80" s="65"/>
      <c r="R80" s="65"/>
      <c r="S80" s="65"/>
    </row>
    <row r="81" spans="2:19" ht="15" x14ac:dyDescent="0.25">
      <c r="B81" s="65"/>
      <c r="C81" s="65"/>
      <c r="F81" s="65"/>
      <c r="G81" s="65"/>
      <c r="J81" s="65"/>
      <c r="K81" s="65"/>
      <c r="N81" s="65"/>
      <c r="O81" s="65"/>
      <c r="R81" s="65"/>
      <c r="S81" s="65"/>
    </row>
    <row r="82" spans="2:19" ht="15" x14ac:dyDescent="0.25">
      <c r="B82" s="65"/>
      <c r="C82" s="65"/>
      <c r="F82" s="65"/>
      <c r="G82" s="65"/>
      <c r="J82" s="65"/>
      <c r="K82" s="65"/>
      <c r="N82" s="65"/>
      <c r="O82" s="65"/>
      <c r="R82" s="65"/>
      <c r="S82" s="65"/>
    </row>
    <row r="83" spans="2:19" ht="15" x14ac:dyDescent="0.25">
      <c r="B83" s="65"/>
      <c r="C83" s="65"/>
      <c r="F83" s="65"/>
      <c r="G83" s="65"/>
      <c r="J83" s="65"/>
      <c r="K83" s="65"/>
      <c r="N83" s="65"/>
      <c r="O83" s="65"/>
      <c r="R83" s="65"/>
      <c r="S83" s="65"/>
    </row>
    <row r="84" spans="2:19" ht="15" x14ac:dyDescent="0.25">
      <c r="B84" s="65"/>
      <c r="C84" s="65"/>
      <c r="F84" s="65"/>
      <c r="G84" s="65"/>
      <c r="J84" s="65"/>
      <c r="K84" s="65"/>
      <c r="N84" s="65"/>
      <c r="O84" s="65"/>
      <c r="R84" s="65"/>
      <c r="S84" s="65"/>
    </row>
    <row r="85" spans="2:19" ht="15" x14ac:dyDescent="0.25">
      <c r="B85" s="65"/>
      <c r="C85" s="65"/>
      <c r="F85" s="65"/>
      <c r="G85" s="65"/>
      <c r="J85" s="65"/>
      <c r="K85" s="65"/>
      <c r="N85" s="65"/>
      <c r="O85" s="65"/>
      <c r="R85" s="65"/>
      <c r="S85" s="65"/>
    </row>
    <row r="86" spans="2:19" ht="15" x14ac:dyDescent="0.25">
      <c r="B86" s="65"/>
      <c r="C86" s="65"/>
      <c r="F86" s="65"/>
      <c r="G86" s="65"/>
      <c r="J86" s="65"/>
      <c r="K86" s="65"/>
      <c r="N86" s="65"/>
      <c r="O86" s="65"/>
      <c r="R86" s="65"/>
      <c r="S86" s="65"/>
    </row>
    <row r="87" spans="2:19" ht="15" x14ac:dyDescent="0.25">
      <c r="B87" s="65"/>
      <c r="C87" s="65"/>
      <c r="F87" s="65"/>
      <c r="G87" s="65"/>
      <c r="J87" s="65"/>
      <c r="K87" s="65"/>
      <c r="N87" s="65"/>
      <c r="O87" s="65"/>
      <c r="R87" s="65"/>
      <c r="S87" s="65"/>
    </row>
    <row r="88" spans="2:19" ht="15" x14ac:dyDescent="0.25">
      <c r="B88" s="65"/>
      <c r="C88" s="65"/>
      <c r="F88" s="65"/>
      <c r="G88" s="65"/>
      <c r="J88" s="65"/>
      <c r="K88" s="65"/>
      <c r="N88" s="65"/>
      <c r="O88" s="65"/>
      <c r="R88" s="65"/>
      <c r="S88" s="65"/>
    </row>
    <row r="89" spans="2:19" ht="15" x14ac:dyDescent="0.25">
      <c r="B89" s="65"/>
      <c r="C89" s="65"/>
      <c r="F89" s="65"/>
      <c r="G89" s="65"/>
      <c r="J89" s="65"/>
      <c r="K89" s="65"/>
      <c r="N89" s="65"/>
      <c r="O89" s="65"/>
      <c r="R89" s="65"/>
      <c r="S89" s="65"/>
    </row>
    <row r="90" spans="2:19" ht="15" x14ac:dyDescent="0.25">
      <c r="B90" s="65"/>
      <c r="C90" s="65"/>
      <c r="F90" s="65"/>
      <c r="G90" s="65"/>
      <c r="J90" s="65"/>
      <c r="K90" s="65"/>
      <c r="N90" s="65"/>
      <c r="O90" s="65"/>
      <c r="R90" s="65"/>
      <c r="S90" s="65"/>
    </row>
    <row r="91" spans="2:19" ht="15" x14ac:dyDescent="0.25">
      <c r="B91" s="65"/>
      <c r="C91" s="65"/>
      <c r="F91" s="65"/>
      <c r="G91" s="65"/>
      <c r="J91" s="65"/>
      <c r="K91" s="65"/>
      <c r="N91" s="65"/>
      <c r="O91" s="65"/>
      <c r="R91" s="65"/>
      <c r="S91" s="65"/>
    </row>
    <row r="92" spans="2:19" ht="15" x14ac:dyDescent="0.25">
      <c r="B92" s="65"/>
      <c r="C92" s="65"/>
      <c r="F92" s="65"/>
      <c r="G92" s="65"/>
      <c r="J92" s="65"/>
      <c r="K92" s="65"/>
      <c r="N92" s="65"/>
      <c r="O92" s="65"/>
      <c r="R92" s="65"/>
      <c r="S92" s="65"/>
    </row>
    <row r="93" spans="2:19" ht="15" x14ac:dyDescent="0.25">
      <c r="B93" s="65"/>
      <c r="C93" s="65"/>
      <c r="F93" s="65"/>
      <c r="G93" s="65"/>
      <c r="J93" s="65"/>
      <c r="K93" s="65"/>
      <c r="N93" s="65"/>
      <c r="O93" s="65"/>
      <c r="R93" s="65"/>
      <c r="S93" s="65"/>
    </row>
    <row r="94" spans="2:19" ht="15" x14ac:dyDescent="0.25">
      <c r="B94" s="65"/>
      <c r="C94" s="65"/>
      <c r="F94" s="65"/>
      <c r="G94" s="65"/>
      <c r="J94" s="65"/>
      <c r="K94" s="65"/>
      <c r="N94" s="65"/>
      <c r="O94" s="65"/>
      <c r="R94" s="65"/>
      <c r="S94" s="65"/>
    </row>
    <row r="95" spans="2:19" ht="15" x14ac:dyDescent="0.25">
      <c r="B95" s="65"/>
      <c r="C95" s="65"/>
      <c r="F95" s="65"/>
      <c r="G95" s="65"/>
      <c r="J95" s="65"/>
      <c r="K95" s="65"/>
      <c r="N95" s="65"/>
      <c r="O95" s="65"/>
      <c r="R95" s="65"/>
      <c r="S95" s="65"/>
    </row>
    <row r="96" spans="2:19" ht="15" x14ac:dyDescent="0.25">
      <c r="B96" s="65"/>
      <c r="C96" s="65"/>
      <c r="F96" s="65"/>
      <c r="G96" s="65"/>
      <c r="J96" s="65"/>
      <c r="K96" s="65"/>
      <c r="N96" s="65"/>
      <c r="O96" s="65"/>
      <c r="R96" s="65"/>
      <c r="S96" s="65"/>
    </row>
    <row r="97" spans="2:19" ht="15" x14ac:dyDescent="0.25">
      <c r="B97" s="65"/>
      <c r="C97" s="65"/>
      <c r="F97" s="65"/>
      <c r="G97" s="65"/>
      <c r="J97" s="65"/>
      <c r="K97" s="65"/>
      <c r="N97" s="65"/>
      <c r="O97" s="65"/>
      <c r="R97" s="65"/>
      <c r="S97" s="65"/>
    </row>
    <row r="98" spans="2:19" ht="15" x14ac:dyDescent="0.25">
      <c r="B98" s="65"/>
      <c r="C98" s="65"/>
      <c r="F98" s="65"/>
      <c r="G98" s="65"/>
      <c r="J98" s="65"/>
      <c r="K98" s="65"/>
      <c r="N98" s="65"/>
      <c r="O98" s="65"/>
      <c r="R98" s="65"/>
      <c r="S98" s="65"/>
    </row>
    <row r="99" spans="2:19" ht="15" x14ac:dyDescent="0.25">
      <c r="B99" s="65"/>
      <c r="C99" s="65"/>
      <c r="F99" s="65"/>
      <c r="G99" s="65"/>
      <c r="J99" s="65"/>
      <c r="K99" s="65"/>
      <c r="N99" s="65"/>
      <c r="O99" s="65"/>
      <c r="R99" s="65"/>
      <c r="S99" s="65"/>
    </row>
    <row r="100" spans="2:19" ht="15" x14ac:dyDescent="0.25">
      <c r="B100" s="65"/>
      <c r="C100" s="65"/>
      <c r="F100" s="65"/>
      <c r="G100" s="65"/>
      <c r="J100" s="65"/>
      <c r="K100" s="65"/>
      <c r="N100" s="65"/>
      <c r="O100" s="65"/>
      <c r="R100" s="65"/>
      <c r="S100" s="65"/>
    </row>
    <row r="101" spans="2:19" ht="15" x14ac:dyDescent="0.25">
      <c r="B101" s="65"/>
      <c r="C101" s="65"/>
      <c r="F101" s="65"/>
      <c r="G101" s="65"/>
      <c r="J101" s="65"/>
      <c r="K101" s="65"/>
      <c r="N101" s="65"/>
      <c r="O101" s="65"/>
      <c r="R101" s="65"/>
      <c r="S101" s="65"/>
    </row>
    <row r="102" spans="2:19" ht="15" x14ac:dyDescent="0.25">
      <c r="B102" s="65"/>
      <c r="C102" s="65"/>
      <c r="F102" s="65"/>
      <c r="G102" s="65"/>
      <c r="J102" s="65"/>
      <c r="K102" s="65"/>
      <c r="N102" s="65"/>
      <c r="O102" s="65"/>
      <c r="R102" s="65"/>
      <c r="S102" s="65"/>
    </row>
    <row r="103" spans="2:19" ht="15" x14ac:dyDescent="0.25">
      <c r="B103" s="65"/>
      <c r="C103" s="65"/>
      <c r="F103" s="65"/>
      <c r="G103" s="65"/>
      <c r="J103" s="65"/>
      <c r="K103" s="65"/>
      <c r="N103" s="65"/>
      <c r="O103" s="65"/>
      <c r="R103" s="65"/>
      <c r="S103" s="65"/>
    </row>
    <row r="104" spans="2:19" ht="15" x14ac:dyDescent="0.25">
      <c r="B104" s="65"/>
      <c r="C104" s="65"/>
      <c r="F104" s="65"/>
      <c r="G104" s="65"/>
      <c r="J104" s="65"/>
      <c r="K104" s="65"/>
      <c r="N104" s="65"/>
      <c r="O104" s="65"/>
      <c r="R104" s="65"/>
      <c r="S104" s="65"/>
    </row>
    <row r="105" spans="2:19" ht="15" x14ac:dyDescent="0.25">
      <c r="B105" s="65"/>
      <c r="C105" s="65"/>
      <c r="F105" s="65"/>
      <c r="G105" s="65"/>
      <c r="J105" s="65"/>
      <c r="K105" s="65"/>
      <c r="N105" s="65"/>
      <c r="O105" s="65"/>
      <c r="R105" s="65"/>
      <c r="S105" s="65"/>
    </row>
    <row r="106" spans="2:19" ht="15" x14ac:dyDescent="0.25">
      <c r="B106" s="65"/>
      <c r="C106" s="65"/>
      <c r="F106" s="65"/>
      <c r="G106" s="65"/>
      <c r="J106" s="65"/>
      <c r="K106" s="65"/>
      <c r="N106" s="65"/>
      <c r="O106" s="65"/>
      <c r="R106" s="65"/>
      <c r="S106" s="65"/>
    </row>
    <row r="107" spans="2:19" ht="15" x14ac:dyDescent="0.25">
      <c r="B107" s="65"/>
      <c r="C107" s="65"/>
      <c r="F107" s="65"/>
      <c r="G107" s="65"/>
      <c r="J107" s="65"/>
      <c r="K107" s="65"/>
      <c r="N107" s="65"/>
      <c r="O107" s="65"/>
      <c r="R107" s="65"/>
      <c r="S107" s="65"/>
    </row>
    <row r="108" spans="2:19" ht="15" x14ac:dyDescent="0.25">
      <c r="B108" s="65"/>
      <c r="C108" s="65"/>
      <c r="F108" s="65"/>
      <c r="G108" s="65"/>
      <c r="J108" s="65"/>
      <c r="K108" s="65"/>
      <c r="N108" s="65"/>
      <c r="O108" s="65"/>
      <c r="R108" s="65"/>
      <c r="S108" s="65"/>
    </row>
    <row r="109" spans="2:19" ht="15" x14ac:dyDescent="0.25">
      <c r="B109" s="65"/>
      <c r="C109" s="65"/>
      <c r="F109" s="65"/>
      <c r="G109" s="65"/>
      <c r="J109" s="65"/>
      <c r="K109" s="65"/>
      <c r="N109" s="65"/>
      <c r="O109" s="65"/>
      <c r="R109" s="65"/>
      <c r="S109" s="65"/>
    </row>
    <row r="110" spans="2:19" ht="15" x14ac:dyDescent="0.25">
      <c r="B110" s="65"/>
      <c r="C110" s="65"/>
      <c r="F110" s="65"/>
      <c r="G110" s="65"/>
      <c r="J110" s="65"/>
      <c r="K110" s="65"/>
      <c r="N110" s="65"/>
      <c r="O110" s="65"/>
      <c r="R110" s="65"/>
      <c r="S110" s="65"/>
    </row>
    <row r="111" spans="2:19" ht="15" x14ac:dyDescent="0.25">
      <c r="B111" s="65"/>
      <c r="C111" s="65"/>
      <c r="F111" s="65"/>
      <c r="G111" s="65"/>
      <c r="J111" s="65"/>
      <c r="K111" s="65"/>
      <c r="N111" s="65"/>
      <c r="O111" s="65"/>
      <c r="R111" s="65"/>
      <c r="S111" s="65"/>
    </row>
    <row r="112" spans="2:19" ht="15" x14ac:dyDescent="0.25">
      <c r="B112" s="65"/>
      <c r="C112" s="65"/>
      <c r="F112" s="65"/>
      <c r="G112" s="65"/>
      <c r="J112" s="65"/>
      <c r="K112" s="65"/>
      <c r="N112" s="65"/>
      <c r="O112" s="65"/>
      <c r="R112" s="65"/>
      <c r="S112" s="65"/>
    </row>
    <row r="113" spans="2:19" ht="15" x14ac:dyDescent="0.25">
      <c r="B113" s="65"/>
      <c r="C113" s="65"/>
      <c r="F113" s="65"/>
      <c r="G113" s="65"/>
      <c r="J113" s="65"/>
      <c r="K113" s="65"/>
      <c r="N113" s="65"/>
      <c r="O113" s="65"/>
      <c r="R113" s="65"/>
      <c r="S113" s="65"/>
    </row>
    <row r="114" spans="2:19" ht="15" x14ac:dyDescent="0.25">
      <c r="B114" s="65"/>
      <c r="C114" s="65"/>
      <c r="F114" s="65"/>
      <c r="G114" s="65"/>
      <c r="J114" s="65"/>
      <c r="K114" s="65"/>
      <c r="N114" s="65"/>
      <c r="O114" s="65"/>
      <c r="R114" s="65"/>
      <c r="S114" s="65"/>
    </row>
    <row r="115" spans="2:19" ht="15" x14ac:dyDescent="0.25">
      <c r="B115" s="65"/>
      <c r="C115" s="65"/>
      <c r="F115" s="65"/>
      <c r="G115" s="65"/>
      <c r="J115" s="65"/>
      <c r="K115" s="65"/>
      <c r="N115" s="65"/>
      <c r="O115" s="65"/>
      <c r="R115" s="65"/>
      <c r="S115" s="65"/>
    </row>
    <row r="116" spans="2:19" ht="15" x14ac:dyDescent="0.25">
      <c r="B116" s="65"/>
      <c r="C116" s="65"/>
      <c r="F116" s="65"/>
      <c r="G116" s="65"/>
      <c r="J116" s="65"/>
      <c r="K116" s="65"/>
      <c r="N116" s="65"/>
      <c r="O116" s="65"/>
      <c r="R116" s="65"/>
      <c r="S116" s="65"/>
    </row>
    <row r="117" spans="2:19" ht="15" x14ac:dyDescent="0.25">
      <c r="B117" s="65"/>
      <c r="C117" s="65"/>
      <c r="F117" s="65"/>
      <c r="G117" s="65"/>
      <c r="J117" s="65"/>
      <c r="K117" s="65"/>
      <c r="N117" s="65"/>
      <c r="O117" s="65"/>
      <c r="R117" s="65"/>
      <c r="S117" s="65"/>
    </row>
    <row r="118" spans="2:19" ht="15" x14ac:dyDescent="0.25">
      <c r="B118" s="65"/>
      <c r="C118" s="65"/>
      <c r="F118" s="65"/>
      <c r="G118" s="65"/>
      <c r="J118" s="65"/>
      <c r="K118" s="65"/>
      <c r="N118" s="65"/>
      <c r="O118" s="65"/>
      <c r="R118" s="65"/>
      <c r="S118" s="65"/>
    </row>
    <row r="119" spans="2:19" ht="15" x14ac:dyDescent="0.25">
      <c r="B119" s="65"/>
      <c r="C119" s="65"/>
      <c r="F119" s="65"/>
      <c r="G119" s="65"/>
      <c r="J119" s="65"/>
      <c r="K119" s="65"/>
      <c r="N119" s="65"/>
      <c r="O119" s="65"/>
      <c r="R119" s="65"/>
      <c r="S119" s="65"/>
    </row>
    <row r="120" spans="2:19" ht="15" x14ac:dyDescent="0.25">
      <c r="B120" s="65"/>
      <c r="C120" s="65"/>
      <c r="F120" s="65"/>
      <c r="G120" s="65"/>
      <c r="J120" s="65"/>
      <c r="K120" s="65"/>
      <c r="N120" s="65"/>
      <c r="O120" s="65"/>
      <c r="R120" s="65"/>
      <c r="S120" s="65"/>
    </row>
    <row r="121" spans="2:19" ht="15" x14ac:dyDescent="0.25">
      <c r="B121" s="65"/>
      <c r="C121" s="65"/>
      <c r="F121" s="65"/>
      <c r="G121" s="65"/>
      <c r="J121" s="65"/>
      <c r="K121" s="65"/>
      <c r="N121" s="65"/>
      <c r="O121" s="65"/>
      <c r="R121" s="65"/>
      <c r="S121" s="65"/>
    </row>
    <row r="122" spans="2:19" ht="15" x14ac:dyDescent="0.25">
      <c r="B122" s="65"/>
      <c r="C122" s="65"/>
      <c r="F122" s="65"/>
      <c r="G122" s="65"/>
      <c r="J122" s="65"/>
      <c r="K122" s="65"/>
      <c r="N122" s="65"/>
      <c r="O122" s="65"/>
      <c r="R122" s="65"/>
      <c r="S122" s="65"/>
    </row>
    <row r="123" spans="2:19" ht="15" x14ac:dyDescent="0.25">
      <c r="B123" s="65"/>
      <c r="C123" s="65"/>
      <c r="F123" s="65"/>
      <c r="G123" s="65"/>
      <c r="J123" s="65"/>
      <c r="K123" s="65"/>
      <c r="N123" s="65"/>
      <c r="O123" s="65"/>
      <c r="R123" s="65"/>
      <c r="S123" s="65"/>
    </row>
    <row r="124" spans="2:19" ht="15" x14ac:dyDescent="0.25">
      <c r="B124" s="65"/>
      <c r="C124" s="65"/>
      <c r="F124" s="65"/>
      <c r="G124" s="65"/>
      <c r="J124" s="65"/>
      <c r="K124" s="65"/>
      <c r="N124" s="65"/>
      <c r="O124" s="65"/>
      <c r="R124" s="65"/>
      <c r="S124" s="65"/>
    </row>
    <row r="125" spans="2:19" ht="15" x14ac:dyDescent="0.25">
      <c r="B125" s="65"/>
      <c r="C125" s="65"/>
      <c r="F125" s="65"/>
      <c r="G125" s="65"/>
      <c r="J125" s="65"/>
      <c r="K125" s="65"/>
      <c r="N125" s="65"/>
      <c r="O125" s="65"/>
      <c r="R125" s="65"/>
      <c r="S125" s="65"/>
    </row>
    <row r="126" spans="2:19" ht="15" x14ac:dyDescent="0.25">
      <c r="B126" s="65"/>
      <c r="C126" s="65"/>
      <c r="F126" s="65"/>
      <c r="G126" s="65"/>
      <c r="J126" s="65"/>
      <c r="K126" s="65"/>
      <c r="N126" s="65"/>
      <c r="O126" s="65"/>
      <c r="R126" s="65"/>
      <c r="S126" s="65"/>
    </row>
    <row r="127" spans="2:19" ht="15" x14ac:dyDescent="0.25">
      <c r="B127" s="65"/>
      <c r="C127" s="65"/>
      <c r="F127" s="65"/>
      <c r="G127" s="65"/>
      <c r="J127" s="65"/>
      <c r="K127" s="65"/>
      <c r="N127" s="65"/>
      <c r="O127" s="65"/>
      <c r="R127" s="65"/>
      <c r="S127" s="65"/>
    </row>
    <row r="128" spans="2:19" ht="15" x14ac:dyDescent="0.25">
      <c r="B128" s="65"/>
      <c r="C128" s="65"/>
      <c r="F128" s="65"/>
      <c r="G128" s="65"/>
      <c r="J128" s="65"/>
      <c r="K128" s="65"/>
      <c r="N128" s="65"/>
      <c r="O128" s="65"/>
      <c r="R128" s="65"/>
      <c r="S128" s="65"/>
    </row>
    <row r="129" spans="2:19" ht="15" x14ac:dyDescent="0.25">
      <c r="B129" s="65"/>
      <c r="C129" s="65"/>
      <c r="F129" s="65"/>
      <c r="G129" s="65"/>
      <c r="J129" s="65"/>
      <c r="K129" s="65"/>
      <c r="N129" s="65"/>
      <c r="O129" s="65"/>
      <c r="R129" s="65"/>
      <c r="S129" s="65"/>
    </row>
    <row r="130" spans="2:19" ht="15" x14ac:dyDescent="0.25">
      <c r="B130" s="65"/>
      <c r="C130" s="65"/>
      <c r="F130" s="65"/>
      <c r="G130" s="65"/>
      <c r="J130" s="65"/>
      <c r="K130" s="65"/>
      <c r="N130" s="65"/>
      <c r="O130" s="65"/>
      <c r="R130" s="65"/>
      <c r="S130" s="65"/>
    </row>
    <row r="131" spans="2:19" ht="15" x14ac:dyDescent="0.25">
      <c r="B131" s="65"/>
      <c r="C131" s="65"/>
      <c r="F131" s="65"/>
      <c r="G131" s="65"/>
      <c r="J131" s="65"/>
      <c r="K131" s="65"/>
      <c r="N131" s="65"/>
      <c r="O131" s="65"/>
      <c r="R131" s="65"/>
      <c r="S131" s="65"/>
    </row>
    <row r="132" spans="2:19" ht="15" x14ac:dyDescent="0.25">
      <c r="B132" s="65"/>
      <c r="C132" s="65"/>
      <c r="F132" s="65"/>
      <c r="G132" s="65"/>
      <c r="J132" s="65"/>
      <c r="K132" s="65"/>
      <c r="N132" s="65"/>
      <c r="O132" s="65"/>
      <c r="R132" s="65"/>
      <c r="S132" s="65"/>
    </row>
    <row r="133" spans="2:19" ht="15" x14ac:dyDescent="0.25">
      <c r="B133" s="65"/>
      <c r="C133" s="65"/>
      <c r="F133" s="65"/>
      <c r="G133" s="65"/>
      <c r="J133" s="65"/>
      <c r="K133" s="65"/>
      <c r="N133" s="65"/>
      <c r="O133" s="65"/>
      <c r="R133" s="65"/>
      <c r="S133" s="65"/>
    </row>
    <row r="134" spans="2:19" ht="15" x14ac:dyDescent="0.25">
      <c r="B134" s="65"/>
      <c r="C134" s="65"/>
      <c r="F134" s="65"/>
      <c r="G134" s="65"/>
      <c r="J134" s="65"/>
      <c r="K134" s="65"/>
      <c r="N134" s="65"/>
      <c r="O134" s="65"/>
      <c r="R134" s="65"/>
      <c r="S134" s="65"/>
    </row>
    <row r="135" spans="2:19" ht="15" x14ac:dyDescent="0.25">
      <c r="B135" s="65"/>
      <c r="C135" s="65"/>
      <c r="F135" s="65"/>
      <c r="G135" s="65"/>
      <c r="J135" s="65"/>
      <c r="K135" s="65"/>
      <c r="N135" s="65"/>
      <c r="O135" s="65"/>
      <c r="R135" s="65"/>
      <c r="S135" s="65"/>
    </row>
    <row r="136" spans="2:19" ht="15" x14ac:dyDescent="0.25">
      <c r="B136" s="65"/>
      <c r="C136" s="65"/>
      <c r="F136" s="65"/>
      <c r="G136" s="65"/>
      <c r="J136" s="65"/>
      <c r="K136" s="65"/>
      <c r="N136" s="65"/>
      <c r="O136" s="65"/>
      <c r="R136" s="65"/>
      <c r="S136" s="65"/>
    </row>
    <row r="137" spans="2:19" ht="15" x14ac:dyDescent="0.25">
      <c r="B137" s="65"/>
      <c r="C137" s="65"/>
      <c r="F137" s="65"/>
      <c r="G137" s="65"/>
      <c r="J137" s="65"/>
      <c r="K137" s="65"/>
      <c r="N137" s="65"/>
      <c r="O137" s="65"/>
      <c r="R137" s="65"/>
      <c r="S137" s="65"/>
    </row>
    <row r="138" spans="2:19" ht="15" x14ac:dyDescent="0.25">
      <c r="B138" s="65"/>
      <c r="C138" s="65"/>
      <c r="F138" s="65"/>
      <c r="G138" s="65"/>
      <c r="J138" s="65"/>
      <c r="K138" s="65"/>
      <c r="N138" s="65"/>
      <c r="O138" s="65"/>
      <c r="R138" s="65"/>
      <c r="S138" s="65"/>
    </row>
    <row r="139" spans="2:19" ht="15" x14ac:dyDescent="0.25">
      <c r="B139" s="65"/>
      <c r="C139" s="65"/>
      <c r="F139" s="65"/>
      <c r="G139" s="65"/>
      <c r="J139" s="65"/>
      <c r="K139" s="65"/>
      <c r="N139" s="65"/>
      <c r="O139" s="65"/>
      <c r="R139" s="65"/>
      <c r="S139" s="65"/>
    </row>
    <row r="140" spans="2:19" ht="15" x14ac:dyDescent="0.25">
      <c r="B140" s="65"/>
      <c r="C140" s="65"/>
      <c r="F140" s="65"/>
      <c r="G140" s="65"/>
      <c r="J140" s="65"/>
      <c r="K140" s="65"/>
      <c r="N140" s="65"/>
      <c r="O140" s="65"/>
      <c r="R140" s="65"/>
      <c r="S140" s="65"/>
    </row>
    <row r="141" spans="2:19" ht="15" x14ac:dyDescent="0.25">
      <c r="B141" s="65"/>
      <c r="C141" s="65"/>
      <c r="F141" s="65"/>
      <c r="G141" s="65"/>
      <c r="J141" s="65"/>
      <c r="K141" s="65"/>
      <c r="N141" s="65"/>
      <c r="O141" s="65"/>
      <c r="R141" s="65"/>
      <c r="S141" s="65"/>
    </row>
    <row r="142" spans="2:19" ht="15" x14ac:dyDescent="0.25">
      <c r="B142" s="65"/>
      <c r="C142" s="65"/>
      <c r="F142" s="65"/>
      <c r="G142" s="65"/>
      <c r="J142" s="65"/>
      <c r="K142" s="65"/>
      <c r="N142" s="65"/>
      <c r="O142" s="65"/>
      <c r="R142" s="65"/>
      <c r="S142" s="65"/>
    </row>
    <row r="143" spans="2:19" ht="15" x14ac:dyDescent="0.25">
      <c r="B143" s="65"/>
      <c r="C143" s="65"/>
      <c r="F143" s="65"/>
      <c r="G143" s="65"/>
      <c r="J143" s="65"/>
      <c r="K143" s="65"/>
      <c r="N143" s="65"/>
      <c r="O143" s="65"/>
      <c r="R143" s="65"/>
      <c r="S143" s="65"/>
    </row>
    <row r="144" spans="2:19" ht="15" x14ac:dyDescent="0.25">
      <c r="B144" s="65"/>
      <c r="C144" s="65"/>
      <c r="F144" s="65"/>
      <c r="G144" s="65"/>
      <c r="J144" s="65"/>
      <c r="K144" s="65"/>
      <c r="N144" s="65"/>
      <c r="O144" s="65"/>
      <c r="R144" s="65"/>
      <c r="S144" s="65"/>
    </row>
    <row r="145" spans="2:19" ht="15" x14ac:dyDescent="0.25">
      <c r="B145" s="65"/>
      <c r="C145" s="65"/>
      <c r="F145" s="65"/>
      <c r="G145" s="65"/>
      <c r="J145" s="65"/>
      <c r="K145" s="65"/>
      <c r="N145" s="65"/>
      <c r="O145" s="65"/>
      <c r="R145" s="65"/>
      <c r="S145" s="65"/>
    </row>
    <row r="146" spans="2:19" ht="15" x14ac:dyDescent="0.25">
      <c r="B146" s="65"/>
      <c r="C146" s="65"/>
      <c r="F146" s="65"/>
      <c r="G146" s="65"/>
      <c r="J146" s="65"/>
      <c r="K146" s="65"/>
      <c r="N146" s="65"/>
      <c r="O146" s="65"/>
      <c r="R146" s="65"/>
      <c r="S146" s="65"/>
    </row>
    <row r="147" spans="2:19" ht="15" x14ac:dyDescent="0.25">
      <c r="B147" s="65"/>
      <c r="C147" s="65"/>
      <c r="F147" s="65"/>
      <c r="G147" s="65"/>
      <c r="J147" s="65"/>
      <c r="K147" s="65"/>
      <c r="N147" s="65"/>
      <c r="O147" s="65"/>
      <c r="R147" s="65"/>
      <c r="S147" s="65"/>
    </row>
    <row r="148" spans="2:19" ht="15" x14ac:dyDescent="0.25">
      <c r="B148" s="65"/>
      <c r="C148" s="65"/>
      <c r="F148" s="65"/>
      <c r="G148" s="65"/>
      <c r="J148" s="65"/>
      <c r="K148" s="65"/>
      <c r="N148" s="65"/>
      <c r="O148" s="65"/>
      <c r="R148" s="65"/>
      <c r="S148" s="65"/>
    </row>
    <row r="149" spans="2:19" ht="15" x14ac:dyDescent="0.25">
      <c r="B149" s="65"/>
      <c r="C149" s="65"/>
      <c r="F149" s="65"/>
      <c r="G149" s="65"/>
      <c r="J149" s="65"/>
      <c r="K149" s="65"/>
      <c r="N149" s="65"/>
      <c r="O149" s="65"/>
      <c r="R149" s="65"/>
      <c r="S149" s="65"/>
    </row>
    <row r="150" spans="2:19" ht="15" x14ac:dyDescent="0.25">
      <c r="B150" s="65"/>
      <c r="C150" s="65"/>
      <c r="F150" s="65"/>
      <c r="G150" s="65"/>
      <c r="J150" s="65"/>
      <c r="K150" s="65"/>
      <c r="N150" s="65"/>
      <c r="O150" s="65"/>
      <c r="R150" s="65"/>
      <c r="S150" s="65"/>
    </row>
    <row r="151" spans="2:19" ht="15" x14ac:dyDescent="0.25">
      <c r="B151" s="65"/>
      <c r="C151" s="65"/>
      <c r="F151" s="65"/>
      <c r="G151" s="65"/>
      <c r="J151" s="65"/>
      <c r="K151" s="65"/>
      <c r="N151" s="65"/>
      <c r="O151" s="65"/>
      <c r="R151" s="65"/>
      <c r="S151" s="65"/>
    </row>
    <row r="152" spans="2:19" ht="15" x14ac:dyDescent="0.25">
      <c r="B152" s="65"/>
      <c r="C152" s="65"/>
      <c r="F152" s="65"/>
      <c r="G152" s="65"/>
      <c r="J152" s="65"/>
      <c r="K152" s="65"/>
      <c r="N152" s="65"/>
      <c r="O152" s="65"/>
      <c r="R152" s="65"/>
      <c r="S152" s="65"/>
    </row>
    <row r="153" spans="2:19" ht="15" x14ac:dyDescent="0.25">
      <c r="B153" s="65"/>
      <c r="C153" s="65"/>
      <c r="F153" s="65"/>
      <c r="G153" s="65"/>
      <c r="J153" s="65"/>
      <c r="K153" s="65"/>
      <c r="N153" s="65"/>
      <c r="O153" s="65"/>
      <c r="R153" s="65"/>
      <c r="S153" s="65"/>
    </row>
    <row r="154" spans="2:19" ht="15" x14ac:dyDescent="0.25">
      <c r="B154" s="65"/>
      <c r="C154" s="65"/>
      <c r="F154" s="65"/>
      <c r="G154" s="65"/>
      <c r="J154" s="65"/>
      <c r="K154" s="65"/>
      <c r="N154" s="65"/>
      <c r="O154" s="65"/>
      <c r="R154" s="65"/>
      <c r="S154" s="65"/>
    </row>
    <row r="155" spans="2:19" ht="15" x14ac:dyDescent="0.25">
      <c r="B155" s="65"/>
      <c r="C155" s="65"/>
      <c r="F155" s="65"/>
      <c r="G155" s="65"/>
      <c r="J155" s="65"/>
      <c r="K155" s="65"/>
      <c r="N155" s="65"/>
      <c r="O155" s="65"/>
      <c r="R155" s="65"/>
      <c r="S155" s="65"/>
    </row>
    <row r="156" spans="2:19" ht="15" x14ac:dyDescent="0.25">
      <c r="B156" s="65"/>
      <c r="C156" s="65"/>
      <c r="F156" s="65"/>
      <c r="G156" s="65"/>
      <c r="J156" s="65"/>
      <c r="K156" s="65"/>
      <c r="N156" s="65"/>
      <c r="O156" s="65"/>
      <c r="R156" s="65"/>
      <c r="S156" s="65"/>
    </row>
    <row r="157" spans="2:19" ht="15" x14ac:dyDescent="0.25">
      <c r="B157" s="65"/>
      <c r="C157" s="65"/>
      <c r="F157" s="65"/>
      <c r="G157" s="65"/>
      <c r="J157" s="65"/>
      <c r="K157" s="65"/>
      <c r="N157" s="65"/>
      <c r="O157" s="65"/>
      <c r="R157" s="65"/>
      <c r="S157" s="65"/>
    </row>
    <row r="158" spans="2:19" ht="15" x14ac:dyDescent="0.25">
      <c r="B158" s="65"/>
      <c r="C158" s="65"/>
      <c r="F158" s="65"/>
      <c r="G158" s="65"/>
      <c r="J158" s="65"/>
      <c r="K158" s="65"/>
      <c r="N158" s="65"/>
      <c r="O158" s="65"/>
      <c r="R158" s="65"/>
      <c r="S158" s="65"/>
    </row>
    <row r="159" spans="2:19" ht="15" x14ac:dyDescent="0.25">
      <c r="B159" s="65"/>
      <c r="C159" s="65"/>
      <c r="F159" s="65"/>
      <c r="G159" s="65"/>
      <c r="J159" s="65"/>
      <c r="K159" s="65"/>
      <c r="N159" s="65"/>
      <c r="O159" s="65"/>
      <c r="R159" s="65"/>
      <c r="S159" s="65"/>
    </row>
    <row r="160" spans="2:19" ht="15" x14ac:dyDescent="0.25">
      <c r="B160" s="65"/>
      <c r="C160" s="65"/>
      <c r="F160" s="65"/>
      <c r="G160" s="65"/>
      <c r="J160" s="65"/>
      <c r="K160" s="65"/>
      <c r="N160" s="65"/>
      <c r="O160" s="65"/>
      <c r="R160" s="65"/>
      <c r="S160" s="65"/>
    </row>
    <row r="161" spans="2:19" ht="15" x14ac:dyDescent="0.25">
      <c r="B161" s="65"/>
      <c r="C161" s="65"/>
      <c r="F161" s="65"/>
      <c r="G161" s="65"/>
      <c r="J161" s="65"/>
      <c r="K161" s="65"/>
      <c r="N161" s="65"/>
      <c r="O161" s="65"/>
      <c r="R161" s="65"/>
      <c r="S161" s="65"/>
    </row>
    <row r="162" spans="2:19" ht="15" x14ac:dyDescent="0.25">
      <c r="B162" s="65"/>
      <c r="C162" s="65"/>
      <c r="F162" s="65"/>
      <c r="G162" s="65"/>
      <c r="J162" s="65"/>
      <c r="K162" s="65"/>
      <c r="N162" s="65"/>
      <c r="O162" s="65"/>
      <c r="R162" s="65"/>
      <c r="S162" s="65"/>
    </row>
    <row r="163" spans="2:19" ht="15" x14ac:dyDescent="0.25">
      <c r="B163" s="65"/>
      <c r="C163" s="65"/>
      <c r="F163" s="65"/>
      <c r="G163" s="65"/>
      <c r="J163" s="65"/>
      <c r="K163" s="65"/>
      <c r="N163" s="65"/>
      <c r="O163" s="65"/>
      <c r="R163" s="65"/>
      <c r="S163" s="65"/>
    </row>
    <row r="164" spans="2:19" ht="15" x14ac:dyDescent="0.25">
      <c r="B164" s="65"/>
      <c r="C164" s="65"/>
      <c r="F164" s="65"/>
      <c r="G164" s="65"/>
      <c r="J164" s="65"/>
      <c r="K164" s="65"/>
      <c r="N164" s="65"/>
      <c r="O164" s="65"/>
      <c r="R164" s="65"/>
      <c r="S164" s="65"/>
    </row>
    <row r="165" spans="2:19" ht="15" x14ac:dyDescent="0.25">
      <c r="B165" s="65"/>
      <c r="C165" s="65"/>
      <c r="F165" s="65"/>
      <c r="G165" s="65"/>
      <c r="J165" s="65"/>
      <c r="K165" s="65"/>
      <c r="N165" s="65"/>
      <c r="O165" s="65"/>
      <c r="R165" s="65"/>
      <c r="S165" s="65"/>
    </row>
    <row r="166" spans="2:19" ht="15" x14ac:dyDescent="0.25">
      <c r="B166" s="65"/>
      <c r="C166" s="65"/>
      <c r="F166" s="65"/>
      <c r="G166" s="65"/>
      <c r="J166" s="65"/>
      <c r="K166" s="65"/>
      <c r="N166" s="65"/>
      <c r="O166" s="65"/>
      <c r="R166" s="65"/>
      <c r="S166" s="65"/>
    </row>
    <row r="167" spans="2:19" ht="15" x14ac:dyDescent="0.25">
      <c r="B167" s="65"/>
      <c r="C167" s="65"/>
      <c r="F167" s="65"/>
      <c r="G167" s="65"/>
      <c r="J167" s="65"/>
      <c r="K167" s="65"/>
      <c r="N167" s="65"/>
      <c r="O167" s="65"/>
      <c r="R167" s="65"/>
      <c r="S167" s="65"/>
    </row>
    <row r="168" spans="2:19" ht="15" x14ac:dyDescent="0.25">
      <c r="B168" s="65"/>
      <c r="C168" s="65"/>
      <c r="F168" s="65"/>
      <c r="G168" s="65"/>
      <c r="J168" s="65"/>
      <c r="K168" s="65"/>
      <c r="N168" s="65"/>
      <c r="O168" s="65"/>
      <c r="R168" s="65"/>
      <c r="S168" s="65"/>
    </row>
    <row r="169" spans="2:19" ht="15" x14ac:dyDescent="0.25">
      <c r="B169" s="65"/>
      <c r="C169" s="65"/>
      <c r="F169" s="65"/>
      <c r="G169" s="65"/>
      <c r="J169" s="65"/>
      <c r="K169" s="65"/>
      <c r="N169" s="65"/>
      <c r="O169" s="65"/>
      <c r="R169" s="65"/>
      <c r="S169" s="65"/>
    </row>
    <row r="170" spans="2:19" ht="15" x14ac:dyDescent="0.25">
      <c r="B170" s="65"/>
      <c r="C170" s="65"/>
      <c r="F170" s="65"/>
      <c r="G170" s="65"/>
      <c r="J170" s="65"/>
      <c r="K170" s="65"/>
      <c r="N170" s="65"/>
      <c r="O170" s="65"/>
      <c r="R170" s="65"/>
      <c r="S170" s="65"/>
    </row>
    <row r="171" spans="2:19" ht="15" x14ac:dyDescent="0.25">
      <c r="B171" s="65"/>
      <c r="C171" s="65"/>
      <c r="F171" s="65"/>
      <c r="G171" s="65"/>
      <c r="J171" s="65"/>
      <c r="K171" s="65"/>
      <c r="N171" s="65"/>
      <c r="O171" s="65"/>
      <c r="R171" s="65"/>
      <c r="S171" s="65"/>
    </row>
    <row r="172" spans="2:19" ht="15" x14ac:dyDescent="0.25">
      <c r="B172" s="65"/>
      <c r="C172" s="65"/>
      <c r="F172" s="65"/>
      <c r="G172" s="65"/>
      <c r="J172" s="65"/>
      <c r="K172" s="65"/>
      <c r="N172" s="65"/>
      <c r="O172" s="65"/>
      <c r="R172" s="65"/>
      <c r="S172" s="65"/>
    </row>
    <row r="173" spans="2:19" ht="15" x14ac:dyDescent="0.25">
      <c r="B173" s="65"/>
      <c r="C173" s="65"/>
      <c r="F173" s="65"/>
      <c r="G173" s="65"/>
      <c r="J173" s="65"/>
      <c r="K173" s="65"/>
      <c r="N173" s="65"/>
      <c r="O173" s="65"/>
      <c r="R173" s="65"/>
      <c r="S173" s="65"/>
    </row>
    <row r="174" spans="2:19" ht="15" x14ac:dyDescent="0.25">
      <c r="B174" s="65"/>
      <c r="C174" s="65"/>
      <c r="F174" s="65"/>
      <c r="G174" s="65"/>
      <c r="J174" s="65"/>
      <c r="K174" s="65"/>
      <c r="N174" s="65"/>
      <c r="O174" s="65"/>
      <c r="R174" s="65"/>
      <c r="S174" s="65"/>
    </row>
    <row r="175" spans="2:19" ht="15" x14ac:dyDescent="0.25">
      <c r="B175" s="65"/>
      <c r="C175" s="65"/>
      <c r="F175" s="65"/>
      <c r="G175" s="65"/>
      <c r="J175" s="65"/>
      <c r="K175" s="65"/>
      <c r="N175" s="65"/>
      <c r="O175" s="65"/>
      <c r="R175" s="65"/>
      <c r="S175" s="65"/>
    </row>
    <row r="176" spans="2:19" ht="15" x14ac:dyDescent="0.25">
      <c r="B176" s="65"/>
      <c r="C176" s="65"/>
      <c r="F176" s="65"/>
      <c r="G176" s="65"/>
      <c r="J176" s="65"/>
      <c r="K176" s="65"/>
      <c r="N176" s="65"/>
      <c r="O176" s="65"/>
      <c r="R176" s="65"/>
      <c r="S176" s="65"/>
    </row>
    <row r="177" spans="2:19" ht="15" x14ac:dyDescent="0.25">
      <c r="B177" s="65"/>
      <c r="C177" s="65"/>
      <c r="F177" s="65"/>
      <c r="G177" s="65"/>
      <c r="J177" s="65"/>
      <c r="K177" s="65"/>
      <c r="N177" s="65"/>
      <c r="O177" s="65"/>
      <c r="R177" s="65"/>
      <c r="S177" s="65"/>
    </row>
    <row r="178" spans="2:19" ht="15" x14ac:dyDescent="0.25">
      <c r="B178" s="65"/>
      <c r="C178" s="65"/>
      <c r="F178" s="65"/>
      <c r="G178" s="65"/>
      <c r="J178" s="65"/>
      <c r="K178" s="65"/>
      <c r="N178" s="65"/>
      <c r="O178" s="65"/>
      <c r="R178" s="65"/>
      <c r="S178" s="65"/>
    </row>
    <row r="179" spans="2:19" ht="15" x14ac:dyDescent="0.25">
      <c r="B179" s="65"/>
      <c r="C179" s="65"/>
      <c r="F179" s="65"/>
      <c r="G179" s="65"/>
      <c r="J179" s="65"/>
      <c r="K179" s="65"/>
      <c r="N179" s="65"/>
      <c r="O179" s="65"/>
      <c r="R179" s="65"/>
      <c r="S179" s="65"/>
    </row>
    <row r="180" spans="2:19" ht="15" x14ac:dyDescent="0.25">
      <c r="B180" s="65"/>
      <c r="C180" s="65"/>
      <c r="F180" s="65"/>
      <c r="G180" s="65"/>
      <c r="J180" s="65"/>
      <c r="K180" s="65"/>
      <c r="N180" s="65"/>
      <c r="O180" s="65"/>
      <c r="R180" s="65"/>
      <c r="S180" s="65"/>
    </row>
    <row r="181" spans="2:19" ht="15" x14ac:dyDescent="0.25">
      <c r="B181" s="65"/>
      <c r="C181" s="65"/>
      <c r="F181" s="65"/>
      <c r="G181" s="65"/>
      <c r="J181" s="65"/>
      <c r="K181" s="65"/>
      <c r="N181" s="65"/>
      <c r="O181" s="65"/>
      <c r="R181" s="65"/>
      <c r="S181" s="65"/>
    </row>
    <row r="182" spans="2:19" ht="15" x14ac:dyDescent="0.25">
      <c r="B182" s="65"/>
      <c r="C182" s="65"/>
      <c r="F182" s="65"/>
      <c r="G182" s="65"/>
      <c r="J182" s="65"/>
      <c r="K182" s="65"/>
      <c r="N182" s="65"/>
      <c r="O182" s="65"/>
      <c r="R182" s="65"/>
      <c r="S182" s="65"/>
    </row>
    <row r="183" spans="2:19" ht="15" x14ac:dyDescent="0.25">
      <c r="B183" s="65"/>
      <c r="C183" s="65"/>
      <c r="F183" s="65"/>
      <c r="G183" s="65"/>
      <c r="J183" s="65"/>
      <c r="K183" s="65"/>
      <c r="N183" s="65"/>
      <c r="O183" s="65"/>
      <c r="R183" s="65"/>
      <c r="S183" s="65"/>
    </row>
    <row r="184" spans="2:19" ht="15" x14ac:dyDescent="0.25">
      <c r="B184" s="65"/>
      <c r="C184" s="65"/>
      <c r="F184" s="65"/>
      <c r="G184" s="65"/>
      <c r="J184" s="65"/>
      <c r="K184" s="65"/>
      <c r="N184" s="65"/>
      <c r="O184" s="65"/>
      <c r="R184" s="65"/>
      <c r="S184" s="65"/>
    </row>
    <row r="185" spans="2:19" ht="15" x14ac:dyDescent="0.25">
      <c r="B185" s="65"/>
      <c r="C185" s="65"/>
      <c r="F185" s="65"/>
      <c r="G185" s="65"/>
      <c r="J185" s="65"/>
      <c r="K185" s="65"/>
      <c r="N185" s="65"/>
      <c r="O185" s="65"/>
      <c r="R185" s="65"/>
      <c r="S185" s="65"/>
    </row>
    <row r="186" spans="2:19" ht="15" x14ac:dyDescent="0.25">
      <c r="B186" s="65"/>
      <c r="C186" s="65"/>
      <c r="F186" s="65"/>
      <c r="G186" s="65"/>
      <c r="J186" s="65"/>
      <c r="K186" s="65"/>
      <c r="N186" s="65"/>
      <c r="O186" s="65"/>
      <c r="R186" s="65"/>
      <c r="S186" s="65"/>
    </row>
    <row r="187" spans="2:19" ht="15" x14ac:dyDescent="0.25">
      <c r="B187" s="65"/>
      <c r="C187" s="65"/>
      <c r="F187" s="65"/>
      <c r="G187" s="65"/>
      <c r="J187" s="65"/>
      <c r="K187" s="65"/>
      <c r="N187" s="65"/>
      <c r="O187" s="65"/>
      <c r="R187" s="65"/>
      <c r="S187" s="65"/>
    </row>
    <row r="188" spans="2:19" ht="15" x14ac:dyDescent="0.25">
      <c r="B188" s="65"/>
      <c r="C188" s="65"/>
      <c r="F188" s="65"/>
      <c r="G188" s="65"/>
      <c r="J188" s="65"/>
      <c r="K188" s="65"/>
      <c r="N188" s="65"/>
      <c r="O188" s="65"/>
      <c r="R188" s="65"/>
      <c r="S188" s="65"/>
    </row>
    <row r="189" spans="2:19" ht="15" x14ac:dyDescent="0.25">
      <c r="B189" s="65"/>
      <c r="C189" s="65"/>
      <c r="F189" s="65"/>
      <c r="G189" s="65"/>
      <c r="J189" s="65"/>
      <c r="K189" s="65"/>
      <c r="N189" s="65"/>
      <c r="O189" s="65"/>
      <c r="R189" s="65"/>
      <c r="S189" s="65"/>
    </row>
    <row r="190" spans="2:19" ht="15" x14ac:dyDescent="0.25">
      <c r="B190" s="65"/>
      <c r="C190" s="65"/>
      <c r="F190" s="65"/>
      <c r="G190" s="65"/>
      <c r="J190" s="65"/>
      <c r="K190" s="65"/>
      <c r="N190" s="65"/>
      <c r="O190" s="65"/>
      <c r="R190" s="65"/>
      <c r="S190" s="65"/>
    </row>
    <row r="191" spans="2:19" ht="15" x14ac:dyDescent="0.25">
      <c r="B191" s="65"/>
      <c r="C191" s="65"/>
      <c r="F191" s="65"/>
      <c r="G191" s="65"/>
      <c r="J191" s="65"/>
      <c r="K191" s="65"/>
      <c r="N191" s="65"/>
      <c r="O191" s="65"/>
      <c r="R191" s="65"/>
      <c r="S191" s="65"/>
    </row>
    <row r="192" spans="2:19" ht="15" x14ac:dyDescent="0.25">
      <c r="B192" s="65"/>
      <c r="C192" s="65"/>
      <c r="F192" s="65"/>
      <c r="G192" s="65"/>
      <c r="J192" s="65"/>
      <c r="K192" s="65"/>
      <c r="N192" s="65"/>
      <c r="O192" s="65"/>
      <c r="R192" s="65"/>
      <c r="S192" s="65"/>
    </row>
    <row r="193" spans="2:19" ht="15" x14ac:dyDescent="0.25">
      <c r="B193" s="65"/>
      <c r="C193" s="65"/>
      <c r="F193" s="65"/>
      <c r="G193" s="65"/>
      <c r="J193" s="65"/>
      <c r="K193" s="65"/>
      <c r="N193" s="65"/>
      <c r="O193" s="65"/>
      <c r="R193" s="65"/>
      <c r="S193" s="65"/>
    </row>
    <row r="194" spans="2:19" ht="15" x14ac:dyDescent="0.25">
      <c r="B194" s="65"/>
      <c r="C194" s="65"/>
      <c r="F194" s="65"/>
      <c r="G194" s="65"/>
      <c r="J194" s="65"/>
      <c r="K194" s="65"/>
      <c r="N194" s="65"/>
      <c r="O194" s="65"/>
      <c r="R194" s="65"/>
      <c r="S194" s="65"/>
    </row>
    <row r="195" spans="2:19" ht="15" x14ac:dyDescent="0.25">
      <c r="B195" s="65"/>
      <c r="C195" s="65"/>
      <c r="F195" s="65"/>
      <c r="G195" s="65"/>
      <c r="J195" s="65"/>
      <c r="K195" s="65"/>
      <c r="N195" s="65"/>
      <c r="O195" s="65"/>
      <c r="R195" s="65"/>
      <c r="S195" s="65"/>
    </row>
    <row r="196" spans="2:19" ht="15" x14ac:dyDescent="0.25">
      <c r="B196" s="65"/>
      <c r="C196" s="65"/>
      <c r="F196" s="65"/>
      <c r="G196" s="65"/>
      <c r="J196" s="65"/>
      <c r="K196" s="65"/>
      <c r="N196" s="65"/>
      <c r="O196" s="65"/>
      <c r="R196" s="65"/>
      <c r="S196" s="65"/>
    </row>
    <row r="197" spans="2:19" ht="15" x14ac:dyDescent="0.25">
      <c r="B197" s="65"/>
      <c r="C197" s="65"/>
      <c r="F197" s="65"/>
      <c r="G197" s="65"/>
      <c r="J197" s="65"/>
      <c r="K197" s="65"/>
      <c r="N197" s="65"/>
      <c r="O197" s="65"/>
      <c r="R197" s="65"/>
      <c r="S197" s="65"/>
    </row>
    <row r="198" spans="2:19" ht="15" x14ac:dyDescent="0.25">
      <c r="B198" s="65"/>
      <c r="C198" s="65"/>
      <c r="F198" s="65"/>
      <c r="G198" s="65"/>
      <c r="J198" s="65"/>
      <c r="K198" s="65"/>
      <c r="N198" s="65"/>
      <c r="O198" s="65"/>
      <c r="R198" s="65"/>
      <c r="S198" s="65"/>
    </row>
    <row r="199" spans="2:19" ht="15" x14ac:dyDescent="0.25">
      <c r="B199" s="65"/>
      <c r="C199" s="65"/>
      <c r="F199" s="65"/>
      <c r="G199" s="65"/>
      <c r="J199" s="65"/>
      <c r="K199" s="65"/>
      <c r="N199" s="65"/>
      <c r="O199" s="65"/>
      <c r="R199" s="65"/>
      <c r="S199" s="65"/>
    </row>
    <row r="200" spans="2:19" ht="15" x14ac:dyDescent="0.25">
      <c r="B200" s="65"/>
      <c r="C200" s="65"/>
      <c r="F200" s="65"/>
      <c r="G200" s="65"/>
      <c r="J200" s="65"/>
      <c r="K200" s="65"/>
      <c r="N200" s="65"/>
      <c r="O200" s="65"/>
      <c r="R200" s="65"/>
      <c r="S200" s="65"/>
    </row>
    <row r="201" spans="2:19" ht="15" x14ac:dyDescent="0.25">
      <c r="B201" s="65"/>
      <c r="C201" s="65"/>
      <c r="F201" s="65"/>
      <c r="G201" s="65"/>
      <c r="J201" s="65"/>
      <c r="K201" s="65"/>
      <c r="N201" s="65"/>
      <c r="O201" s="65"/>
      <c r="R201" s="65"/>
      <c r="S201" s="65"/>
    </row>
    <row r="202" spans="2:19" ht="15" x14ac:dyDescent="0.25">
      <c r="B202" s="65"/>
      <c r="C202" s="65"/>
      <c r="F202" s="65"/>
      <c r="G202" s="65"/>
      <c r="J202" s="65"/>
      <c r="K202" s="65"/>
      <c r="N202" s="65"/>
      <c r="O202" s="65"/>
      <c r="R202" s="65"/>
      <c r="S202" s="65"/>
    </row>
    <row r="203" spans="2:19" ht="15" x14ac:dyDescent="0.25">
      <c r="B203" s="65"/>
      <c r="C203" s="65"/>
      <c r="F203" s="65"/>
      <c r="G203" s="65"/>
      <c r="J203" s="65"/>
      <c r="K203" s="65"/>
      <c r="N203" s="65"/>
      <c r="O203" s="65"/>
      <c r="R203" s="65"/>
      <c r="S203" s="65"/>
    </row>
    <row r="204" spans="2:19" ht="15" x14ac:dyDescent="0.25">
      <c r="B204" s="65"/>
      <c r="C204" s="65"/>
      <c r="F204" s="65"/>
      <c r="G204" s="65"/>
      <c r="J204" s="65"/>
      <c r="K204" s="65"/>
      <c r="N204" s="65"/>
      <c r="O204" s="65"/>
      <c r="R204" s="65"/>
      <c r="S204" s="65"/>
    </row>
    <row r="205" spans="2:19" ht="15" x14ac:dyDescent="0.25">
      <c r="B205" s="65"/>
      <c r="C205" s="65"/>
      <c r="F205" s="65"/>
      <c r="G205" s="65"/>
      <c r="J205" s="65"/>
      <c r="K205" s="65"/>
      <c r="N205" s="65"/>
      <c r="O205" s="65"/>
      <c r="R205" s="65"/>
      <c r="S205" s="65"/>
    </row>
    <row r="206" spans="2:19" ht="15" x14ac:dyDescent="0.25">
      <c r="B206" s="65"/>
      <c r="C206" s="65"/>
      <c r="F206" s="65"/>
      <c r="G206" s="65"/>
      <c r="J206" s="65"/>
      <c r="K206" s="65"/>
      <c r="N206" s="65"/>
      <c r="O206" s="65"/>
      <c r="R206" s="65"/>
      <c r="S206" s="65"/>
    </row>
    <row r="207" spans="2:19" ht="15" x14ac:dyDescent="0.25">
      <c r="B207" s="65"/>
      <c r="C207" s="65"/>
      <c r="F207" s="65"/>
      <c r="G207" s="65"/>
      <c r="J207" s="65"/>
      <c r="K207" s="65"/>
      <c r="N207" s="65"/>
      <c r="O207" s="65"/>
      <c r="R207" s="65"/>
      <c r="S207" s="65"/>
    </row>
    <row r="208" spans="2:19" ht="15" x14ac:dyDescent="0.25">
      <c r="B208" s="65"/>
      <c r="C208" s="65"/>
      <c r="F208" s="65"/>
      <c r="G208" s="65"/>
      <c r="J208" s="65"/>
      <c r="K208" s="65"/>
      <c r="N208" s="65"/>
      <c r="O208" s="65"/>
      <c r="R208" s="65"/>
      <c r="S208" s="65"/>
    </row>
    <row r="209" spans="2:19" ht="15" x14ac:dyDescent="0.25">
      <c r="B209" s="65"/>
      <c r="C209" s="65"/>
      <c r="F209" s="65"/>
      <c r="G209" s="65"/>
      <c r="J209" s="65"/>
      <c r="K209" s="65"/>
      <c r="N209" s="65"/>
      <c r="O209" s="65"/>
      <c r="R209" s="65"/>
      <c r="S209" s="65"/>
    </row>
    <row r="210" spans="2:19" ht="15" x14ac:dyDescent="0.25">
      <c r="B210" s="65"/>
      <c r="C210" s="65"/>
      <c r="F210" s="65"/>
      <c r="G210" s="65"/>
      <c r="J210" s="65"/>
      <c r="K210" s="65"/>
      <c r="N210" s="65"/>
      <c r="O210" s="65"/>
      <c r="R210" s="65"/>
      <c r="S210" s="65"/>
    </row>
    <row r="211" spans="2:19" ht="15" x14ac:dyDescent="0.25">
      <c r="B211" s="65"/>
      <c r="C211" s="65"/>
      <c r="F211" s="65"/>
      <c r="G211" s="65"/>
      <c r="J211" s="65"/>
      <c r="K211" s="65"/>
      <c r="N211" s="65"/>
      <c r="O211" s="65"/>
      <c r="R211" s="65"/>
      <c r="S211" s="65"/>
    </row>
    <row r="212" spans="2:19" ht="15" x14ac:dyDescent="0.25">
      <c r="B212" s="65"/>
      <c r="C212" s="65"/>
      <c r="F212" s="65"/>
      <c r="G212" s="65"/>
      <c r="J212" s="65"/>
      <c r="K212" s="65"/>
      <c r="N212" s="65"/>
      <c r="O212" s="65"/>
      <c r="R212" s="65"/>
      <c r="S212" s="65"/>
    </row>
    <row r="213" spans="2:19" ht="15" x14ac:dyDescent="0.25">
      <c r="B213" s="65"/>
      <c r="C213" s="65"/>
      <c r="F213" s="65"/>
      <c r="G213" s="65"/>
      <c r="J213" s="65"/>
      <c r="K213" s="65"/>
      <c r="N213" s="65"/>
      <c r="O213" s="65"/>
      <c r="R213" s="65"/>
      <c r="S213" s="65"/>
    </row>
    <row r="214" spans="2:19" ht="15" x14ac:dyDescent="0.25">
      <c r="B214" s="65"/>
      <c r="C214" s="65"/>
      <c r="F214" s="65"/>
      <c r="G214" s="65"/>
      <c r="J214" s="65"/>
      <c r="K214" s="65"/>
      <c r="N214" s="65"/>
      <c r="O214" s="65"/>
      <c r="R214" s="65"/>
      <c r="S214" s="65"/>
    </row>
    <row r="215" spans="2:19" ht="15" x14ac:dyDescent="0.25">
      <c r="B215" s="65"/>
      <c r="C215" s="65"/>
      <c r="F215" s="65"/>
      <c r="G215" s="65"/>
      <c r="J215" s="65"/>
      <c r="K215" s="65"/>
      <c r="N215" s="65"/>
      <c r="O215" s="65"/>
      <c r="R215" s="65"/>
      <c r="S215" s="65"/>
    </row>
    <row r="216" spans="2:19" ht="15" x14ac:dyDescent="0.25">
      <c r="B216" s="65"/>
      <c r="C216" s="65"/>
      <c r="F216" s="65"/>
      <c r="G216" s="65"/>
      <c r="J216" s="65"/>
      <c r="K216" s="65"/>
      <c r="N216" s="65"/>
      <c r="O216" s="65"/>
      <c r="R216" s="65"/>
      <c r="S216" s="65"/>
    </row>
    <row r="217" spans="2:19" ht="15" x14ac:dyDescent="0.25">
      <c r="B217" s="65"/>
      <c r="C217" s="65"/>
      <c r="F217" s="65"/>
      <c r="G217" s="65"/>
      <c r="J217" s="65"/>
      <c r="K217" s="65"/>
      <c r="N217" s="65"/>
      <c r="O217" s="65"/>
      <c r="R217" s="65"/>
      <c r="S217" s="65"/>
    </row>
    <row r="218" spans="2:19" ht="15" x14ac:dyDescent="0.25">
      <c r="B218" s="65"/>
      <c r="C218" s="65"/>
      <c r="F218" s="65"/>
      <c r="G218" s="65"/>
      <c r="J218" s="65"/>
      <c r="K218" s="65"/>
      <c r="N218" s="65"/>
      <c r="O218" s="65"/>
      <c r="R218" s="65"/>
      <c r="S218" s="65"/>
    </row>
    <row r="219" spans="2:19" ht="15" x14ac:dyDescent="0.25">
      <c r="B219" s="65"/>
      <c r="C219" s="65"/>
      <c r="F219" s="65"/>
      <c r="G219" s="65"/>
      <c r="J219" s="65"/>
      <c r="K219" s="65"/>
      <c r="N219" s="65"/>
      <c r="O219" s="65"/>
      <c r="R219" s="65"/>
      <c r="S219" s="65"/>
    </row>
    <row r="220" spans="2:19" ht="15" x14ac:dyDescent="0.25">
      <c r="B220" s="65"/>
      <c r="C220" s="65"/>
      <c r="F220" s="65"/>
      <c r="G220" s="65"/>
      <c r="J220" s="65"/>
      <c r="K220" s="65"/>
      <c r="N220" s="65"/>
      <c r="O220" s="65"/>
      <c r="R220" s="65"/>
      <c r="S220" s="65"/>
    </row>
    <row r="221" spans="2:19" ht="15" x14ac:dyDescent="0.25">
      <c r="B221" s="65"/>
      <c r="C221" s="65"/>
      <c r="F221" s="65"/>
      <c r="G221" s="65"/>
      <c r="J221" s="65"/>
      <c r="K221" s="65"/>
      <c r="N221" s="65"/>
      <c r="O221" s="65"/>
      <c r="R221" s="65"/>
      <c r="S221" s="65"/>
    </row>
    <row r="222" spans="2:19" ht="15" x14ac:dyDescent="0.25">
      <c r="B222" s="65"/>
      <c r="C222" s="65"/>
      <c r="F222" s="65"/>
      <c r="G222" s="65"/>
      <c r="J222" s="65"/>
      <c r="K222" s="65"/>
      <c r="N222" s="65"/>
      <c r="O222" s="65"/>
      <c r="R222" s="65"/>
      <c r="S222" s="65"/>
    </row>
    <row r="223" spans="2:19" ht="15" x14ac:dyDescent="0.25">
      <c r="B223" s="65"/>
      <c r="C223" s="65"/>
      <c r="F223" s="65"/>
      <c r="G223" s="65"/>
      <c r="J223" s="65"/>
      <c r="K223" s="65"/>
      <c r="N223" s="65"/>
      <c r="O223" s="65"/>
      <c r="R223" s="65"/>
      <c r="S223" s="65"/>
    </row>
    <row r="224" spans="2:19" ht="15" x14ac:dyDescent="0.25">
      <c r="B224" s="65"/>
      <c r="C224" s="65"/>
      <c r="F224" s="65"/>
      <c r="G224" s="65"/>
      <c r="J224" s="65"/>
      <c r="K224" s="65"/>
      <c r="N224" s="65"/>
      <c r="O224" s="65"/>
      <c r="R224" s="65"/>
      <c r="S224" s="65"/>
    </row>
    <row r="225" spans="2:19" ht="15" x14ac:dyDescent="0.25">
      <c r="B225" s="65"/>
      <c r="C225" s="65"/>
      <c r="F225" s="65"/>
      <c r="G225" s="65"/>
      <c r="J225" s="65"/>
      <c r="K225" s="65"/>
      <c r="N225" s="65"/>
      <c r="O225" s="65"/>
      <c r="R225" s="65"/>
      <c r="S225" s="65"/>
    </row>
    <row r="226" spans="2:19" ht="15" x14ac:dyDescent="0.25">
      <c r="B226" s="65"/>
      <c r="C226" s="65"/>
      <c r="F226" s="65"/>
      <c r="G226" s="65"/>
      <c r="J226" s="65"/>
      <c r="K226" s="65"/>
      <c r="N226" s="65"/>
      <c r="O226" s="65"/>
      <c r="R226" s="65"/>
      <c r="S226" s="65"/>
    </row>
    <row r="227" spans="2:19" ht="15" x14ac:dyDescent="0.25">
      <c r="B227" s="65"/>
      <c r="C227" s="65"/>
      <c r="F227" s="65"/>
      <c r="G227" s="65"/>
      <c r="J227" s="65"/>
      <c r="K227" s="65"/>
      <c r="N227" s="65"/>
      <c r="O227" s="65"/>
      <c r="R227" s="65"/>
      <c r="S227" s="65"/>
    </row>
    <row r="228" spans="2:19" ht="15" x14ac:dyDescent="0.25">
      <c r="B228" s="65"/>
      <c r="C228" s="65"/>
      <c r="F228" s="65"/>
      <c r="G228" s="65"/>
      <c r="J228" s="65"/>
      <c r="K228" s="65"/>
      <c r="N228" s="65"/>
      <c r="O228" s="65"/>
      <c r="R228" s="65"/>
      <c r="S228" s="65"/>
    </row>
    <row r="229" spans="2:19" ht="15" x14ac:dyDescent="0.25">
      <c r="B229" s="65"/>
      <c r="C229" s="65"/>
      <c r="F229" s="65"/>
      <c r="G229" s="65"/>
      <c r="J229" s="65"/>
      <c r="K229" s="65"/>
      <c r="N229" s="65"/>
      <c r="O229" s="65"/>
      <c r="R229" s="65"/>
      <c r="S229" s="65"/>
    </row>
    <row r="230" spans="2:19" ht="15" x14ac:dyDescent="0.25">
      <c r="B230" s="65"/>
      <c r="C230" s="65"/>
      <c r="F230" s="65"/>
      <c r="G230" s="65"/>
      <c r="J230" s="65"/>
      <c r="K230" s="65"/>
      <c r="N230" s="65"/>
      <c r="O230" s="65"/>
      <c r="R230" s="65"/>
      <c r="S230" s="65"/>
    </row>
    <row r="231" spans="2:19" ht="15" x14ac:dyDescent="0.25">
      <c r="B231" s="65"/>
      <c r="C231" s="65"/>
      <c r="F231" s="65"/>
      <c r="G231" s="65"/>
      <c r="J231" s="65"/>
      <c r="K231" s="65"/>
      <c r="N231" s="65"/>
      <c r="O231" s="65"/>
      <c r="R231" s="65"/>
      <c r="S231" s="65"/>
    </row>
    <row r="232" spans="2:19" ht="15" x14ac:dyDescent="0.25">
      <c r="B232" s="65"/>
      <c r="C232" s="65"/>
      <c r="F232" s="65"/>
      <c r="G232" s="65"/>
      <c r="J232" s="65"/>
      <c r="K232" s="65"/>
      <c r="N232" s="65"/>
      <c r="O232" s="65"/>
      <c r="R232" s="65"/>
      <c r="S232" s="65"/>
    </row>
    <row r="233" spans="2:19" ht="15" x14ac:dyDescent="0.25">
      <c r="B233" s="65"/>
      <c r="C233" s="65"/>
      <c r="F233" s="65"/>
      <c r="G233" s="65"/>
      <c r="J233" s="65"/>
      <c r="K233" s="65"/>
      <c r="N233" s="65"/>
      <c r="O233" s="65"/>
      <c r="R233" s="65"/>
      <c r="S233" s="65"/>
    </row>
    <row r="234" spans="2:19" ht="15" x14ac:dyDescent="0.25">
      <c r="B234" s="65"/>
      <c r="C234" s="65"/>
      <c r="F234" s="65"/>
      <c r="G234" s="65"/>
      <c r="J234" s="65"/>
      <c r="K234" s="65"/>
      <c r="N234" s="65"/>
      <c r="O234" s="65"/>
      <c r="R234" s="65"/>
      <c r="S234" s="65"/>
    </row>
    <row r="235" spans="2:19" ht="15" x14ac:dyDescent="0.25">
      <c r="B235" s="65"/>
      <c r="C235" s="65"/>
      <c r="F235" s="65"/>
      <c r="G235" s="65"/>
      <c r="J235" s="65"/>
      <c r="K235" s="65"/>
      <c r="N235" s="65"/>
      <c r="O235" s="65"/>
      <c r="R235" s="65"/>
      <c r="S235" s="65"/>
    </row>
    <row r="236" spans="2:19" ht="15" x14ac:dyDescent="0.25">
      <c r="B236" s="65"/>
      <c r="C236" s="65"/>
      <c r="F236" s="65"/>
      <c r="G236" s="65"/>
      <c r="J236" s="65"/>
      <c r="K236" s="65"/>
      <c r="N236" s="65"/>
      <c r="O236" s="65"/>
      <c r="R236" s="65"/>
      <c r="S236" s="65"/>
    </row>
    <row r="237" spans="2:19" ht="15" x14ac:dyDescent="0.25">
      <c r="B237" s="65"/>
      <c r="C237" s="65"/>
      <c r="F237" s="65"/>
      <c r="G237" s="65"/>
      <c r="J237" s="65"/>
      <c r="K237" s="65"/>
      <c r="N237" s="65"/>
      <c r="O237" s="65"/>
      <c r="R237" s="65"/>
      <c r="S237" s="65"/>
    </row>
    <row r="238" spans="2:19" ht="15" x14ac:dyDescent="0.25">
      <c r="B238" s="65"/>
      <c r="C238" s="65"/>
      <c r="F238" s="65"/>
      <c r="G238" s="65"/>
      <c r="J238" s="65"/>
      <c r="K238" s="65"/>
      <c r="N238" s="65"/>
      <c r="O238" s="65"/>
      <c r="R238" s="65"/>
      <c r="S238" s="65"/>
    </row>
    <row r="239" spans="2:19" ht="15" x14ac:dyDescent="0.25">
      <c r="B239" s="65"/>
      <c r="C239" s="65"/>
      <c r="F239" s="65"/>
      <c r="G239" s="65"/>
      <c r="J239" s="65"/>
      <c r="K239" s="65"/>
      <c r="N239" s="65"/>
      <c r="O239" s="65"/>
      <c r="R239" s="65"/>
      <c r="S239" s="65"/>
    </row>
    <row r="240" spans="2:19" ht="15" x14ac:dyDescent="0.25">
      <c r="B240" s="65"/>
      <c r="C240" s="65"/>
      <c r="F240" s="65"/>
      <c r="G240" s="65"/>
      <c r="J240" s="65"/>
      <c r="K240" s="65"/>
      <c r="N240" s="65"/>
      <c r="O240" s="65"/>
      <c r="R240" s="65"/>
      <c r="S240" s="65"/>
    </row>
    <row r="241" spans="2:19" ht="15" x14ac:dyDescent="0.25">
      <c r="B241" s="65"/>
      <c r="C241" s="65"/>
      <c r="F241" s="65"/>
      <c r="G241" s="65"/>
      <c r="J241" s="65"/>
      <c r="K241" s="65"/>
      <c r="N241" s="65"/>
      <c r="O241" s="65"/>
      <c r="R241" s="65"/>
      <c r="S241" s="65"/>
    </row>
    <row r="242" spans="2:19" ht="15" x14ac:dyDescent="0.25">
      <c r="B242" s="65"/>
      <c r="C242" s="65"/>
      <c r="F242" s="65"/>
      <c r="G242" s="65"/>
      <c r="J242" s="65"/>
      <c r="K242" s="65"/>
      <c r="N242" s="65"/>
      <c r="O242" s="65"/>
      <c r="R242" s="65"/>
      <c r="S242" s="65"/>
    </row>
    <row r="243" spans="2:19" ht="15" x14ac:dyDescent="0.25">
      <c r="B243" s="65"/>
      <c r="C243" s="65"/>
      <c r="F243" s="65"/>
      <c r="G243" s="65"/>
      <c r="J243" s="65"/>
      <c r="K243" s="65"/>
      <c r="N243" s="65"/>
      <c r="O243" s="65"/>
      <c r="R243" s="65"/>
      <c r="S243" s="65"/>
    </row>
    <row r="244" spans="2:19" ht="15" x14ac:dyDescent="0.25">
      <c r="B244" s="65"/>
      <c r="C244" s="65"/>
      <c r="F244" s="65"/>
      <c r="G244" s="65"/>
      <c r="J244" s="65"/>
      <c r="K244" s="65"/>
      <c r="N244" s="65"/>
      <c r="O244" s="65"/>
      <c r="R244" s="65"/>
      <c r="S244" s="65"/>
    </row>
    <row r="245" spans="2:19" ht="15" x14ac:dyDescent="0.25">
      <c r="B245" s="65"/>
      <c r="C245" s="65"/>
      <c r="F245" s="65"/>
      <c r="G245" s="65"/>
      <c r="J245" s="65"/>
      <c r="K245" s="65"/>
      <c r="N245" s="65"/>
      <c r="O245" s="65"/>
      <c r="R245" s="65"/>
      <c r="S245" s="65"/>
    </row>
    <row r="246" spans="2:19" ht="15" x14ac:dyDescent="0.25">
      <c r="B246" s="65"/>
      <c r="C246" s="65"/>
      <c r="F246" s="65"/>
      <c r="G246" s="65"/>
      <c r="J246" s="65"/>
      <c r="K246" s="65"/>
      <c r="N246" s="65"/>
      <c r="O246" s="65"/>
      <c r="R246" s="65"/>
      <c r="S246" s="65"/>
    </row>
    <row r="247" spans="2:19" ht="15" x14ac:dyDescent="0.25">
      <c r="B247" s="65"/>
      <c r="C247" s="65"/>
      <c r="F247" s="65"/>
      <c r="G247" s="65"/>
      <c r="J247" s="65"/>
      <c r="K247" s="65"/>
      <c r="N247" s="65"/>
      <c r="O247" s="65"/>
      <c r="R247" s="65"/>
      <c r="S247" s="65"/>
    </row>
    <row r="248" spans="2:19" ht="15" x14ac:dyDescent="0.25">
      <c r="B248" s="65"/>
      <c r="C248" s="65"/>
      <c r="F248" s="65"/>
      <c r="G248" s="65"/>
      <c r="J248" s="65"/>
      <c r="K248" s="65"/>
      <c r="N248" s="65"/>
      <c r="O248" s="65"/>
      <c r="R248" s="65"/>
      <c r="S248" s="65"/>
    </row>
    <row r="249" spans="2:19" ht="15" x14ac:dyDescent="0.25">
      <c r="B249" s="65"/>
      <c r="C249" s="65"/>
      <c r="F249" s="65"/>
      <c r="G249" s="65"/>
      <c r="J249" s="65"/>
      <c r="K249" s="65"/>
      <c r="N249" s="65"/>
      <c r="O249" s="65"/>
      <c r="R249" s="65"/>
      <c r="S249" s="65"/>
    </row>
    <row r="250" spans="2:19" ht="15" x14ac:dyDescent="0.25">
      <c r="B250" s="65"/>
      <c r="C250" s="65"/>
      <c r="F250" s="65"/>
      <c r="G250" s="65"/>
      <c r="J250" s="65"/>
      <c r="K250" s="65"/>
      <c r="N250" s="65"/>
      <c r="O250" s="65"/>
      <c r="R250" s="65"/>
      <c r="S250" s="65"/>
    </row>
    <row r="251" spans="2:19" ht="15" x14ac:dyDescent="0.25">
      <c r="B251" s="65"/>
      <c r="C251" s="65"/>
      <c r="F251" s="65"/>
      <c r="G251" s="65"/>
      <c r="J251" s="65"/>
      <c r="K251" s="65"/>
      <c r="N251" s="65"/>
      <c r="O251" s="65"/>
      <c r="R251" s="65"/>
      <c r="S251" s="65"/>
    </row>
    <row r="252" spans="2:19" ht="15" x14ac:dyDescent="0.25">
      <c r="B252" s="65"/>
      <c r="C252" s="65"/>
      <c r="F252" s="65"/>
      <c r="G252" s="65"/>
      <c r="J252" s="65"/>
      <c r="K252" s="65"/>
      <c r="N252" s="65"/>
      <c r="O252" s="65"/>
      <c r="R252" s="65"/>
      <c r="S252" s="65"/>
    </row>
    <row r="253" spans="2:19" ht="15" x14ac:dyDescent="0.25">
      <c r="B253" s="65"/>
      <c r="C253" s="65"/>
      <c r="F253" s="65"/>
      <c r="G253" s="65"/>
      <c r="J253" s="65"/>
      <c r="K253" s="65"/>
      <c r="N253" s="65"/>
      <c r="O253" s="65"/>
      <c r="R253" s="65"/>
      <c r="S253" s="65"/>
    </row>
    <row r="254" spans="2:19" ht="15" x14ac:dyDescent="0.25">
      <c r="B254" s="65"/>
      <c r="C254" s="65"/>
      <c r="F254" s="65"/>
      <c r="G254" s="65"/>
      <c r="J254" s="65"/>
      <c r="K254" s="65"/>
      <c r="N254" s="65"/>
      <c r="O254" s="65"/>
      <c r="R254" s="65"/>
      <c r="S254" s="65"/>
    </row>
    <row r="255" spans="2:19" ht="15" x14ac:dyDescent="0.25">
      <c r="B255" s="65"/>
      <c r="C255" s="65"/>
      <c r="F255" s="65"/>
      <c r="G255" s="65"/>
      <c r="J255" s="65"/>
      <c r="K255" s="65"/>
      <c r="N255" s="65"/>
      <c r="O255" s="65"/>
      <c r="R255" s="65"/>
      <c r="S255" s="65"/>
    </row>
    <row r="256" spans="2:19" ht="15" x14ac:dyDescent="0.25">
      <c r="B256" s="65"/>
      <c r="C256" s="65"/>
      <c r="F256" s="65"/>
      <c r="G256" s="65"/>
      <c r="J256" s="65"/>
      <c r="K256" s="65"/>
      <c r="N256" s="65"/>
      <c r="O256" s="65"/>
      <c r="R256" s="65"/>
      <c r="S256" s="65"/>
    </row>
    <row r="257" spans="2:19" ht="15" x14ac:dyDescent="0.25">
      <c r="B257" s="65"/>
      <c r="C257" s="65"/>
      <c r="F257" s="65"/>
      <c r="G257" s="65"/>
      <c r="J257" s="65"/>
      <c r="K257" s="65"/>
      <c r="N257" s="65"/>
      <c r="O257" s="65"/>
      <c r="R257" s="65"/>
      <c r="S257" s="65"/>
    </row>
    <row r="258" spans="2:19" ht="15" x14ac:dyDescent="0.25">
      <c r="B258" s="65"/>
      <c r="C258" s="65"/>
      <c r="F258" s="65"/>
      <c r="G258" s="65"/>
      <c r="J258" s="65"/>
      <c r="K258" s="65"/>
      <c r="N258" s="65"/>
      <c r="O258" s="65"/>
      <c r="R258" s="65"/>
      <c r="S258" s="65"/>
    </row>
    <row r="259" spans="2:19" ht="15" x14ac:dyDescent="0.25">
      <c r="B259" s="65"/>
      <c r="C259" s="65"/>
      <c r="F259" s="65"/>
      <c r="G259" s="65"/>
      <c r="J259" s="65"/>
      <c r="K259" s="65"/>
      <c r="N259" s="65"/>
      <c r="O259" s="65"/>
      <c r="R259" s="65"/>
      <c r="S259" s="65"/>
    </row>
    <row r="260" spans="2:19" ht="15" x14ac:dyDescent="0.25">
      <c r="B260" s="65"/>
      <c r="C260" s="65"/>
      <c r="F260" s="65"/>
      <c r="G260" s="65"/>
      <c r="J260" s="65"/>
      <c r="K260" s="65"/>
      <c r="N260" s="65"/>
      <c r="O260" s="65"/>
      <c r="R260" s="65"/>
      <c r="S260" s="65"/>
    </row>
    <row r="261" spans="2:19" ht="15" x14ac:dyDescent="0.25">
      <c r="B261" s="65"/>
      <c r="C261" s="65"/>
      <c r="F261" s="65"/>
      <c r="G261" s="65"/>
      <c r="J261" s="65"/>
      <c r="K261" s="65"/>
      <c r="N261" s="65"/>
      <c r="O261" s="65"/>
      <c r="R261" s="65"/>
      <c r="S261" s="65"/>
    </row>
    <row r="262" spans="2:19" ht="15" x14ac:dyDescent="0.25">
      <c r="B262" s="65"/>
      <c r="C262" s="65"/>
      <c r="F262" s="65"/>
      <c r="G262" s="65"/>
      <c r="J262" s="65"/>
      <c r="K262" s="65"/>
      <c r="N262" s="65"/>
      <c r="O262" s="65"/>
      <c r="R262" s="65"/>
      <c r="S262" s="65"/>
    </row>
    <row r="263" spans="2:19" ht="15" x14ac:dyDescent="0.25">
      <c r="B263" s="65"/>
      <c r="C263" s="65"/>
      <c r="F263" s="65"/>
      <c r="G263" s="65"/>
      <c r="J263" s="65"/>
      <c r="K263" s="65"/>
      <c r="N263" s="65"/>
      <c r="O263" s="65"/>
      <c r="R263" s="65"/>
      <c r="S263" s="65"/>
    </row>
    <row r="264" spans="2:19" ht="15" x14ac:dyDescent="0.25">
      <c r="B264" s="65"/>
      <c r="C264" s="65"/>
      <c r="F264" s="65"/>
      <c r="G264" s="65"/>
      <c r="J264" s="65"/>
      <c r="K264" s="65"/>
      <c r="N264" s="65"/>
      <c r="O264" s="65"/>
      <c r="R264" s="65"/>
      <c r="S264" s="65"/>
    </row>
    <row r="265" spans="2:19" ht="15" x14ac:dyDescent="0.25">
      <c r="B265" s="65"/>
      <c r="C265" s="65"/>
      <c r="F265" s="65"/>
      <c r="G265" s="65"/>
      <c r="J265" s="65"/>
      <c r="K265" s="65"/>
      <c r="N265" s="65"/>
      <c r="O265" s="65"/>
      <c r="R265" s="65"/>
      <c r="S265" s="65"/>
    </row>
    <row r="266" spans="2:19" ht="15" x14ac:dyDescent="0.25">
      <c r="B266" s="65"/>
      <c r="C266" s="65"/>
      <c r="F266" s="65"/>
      <c r="G266" s="65"/>
      <c r="J266" s="65"/>
      <c r="K266" s="65"/>
      <c r="N266" s="65"/>
      <c r="O266" s="65"/>
      <c r="R266" s="65"/>
      <c r="S266" s="65"/>
    </row>
    <row r="267" spans="2:19" ht="15" x14ac:dyDescent="0.25">
      <c r="B267" s="65"/>
      <c r="C267" s="65"/>
      <c r="F267" s="65"/>
      <c r="G267" s="65"/>
      <c r="J267" s="65"/>
      <c r="K267" s="65"/>
      <c r="N267" s="65"/>
      <c r="O267" s="65"/>
      <c r="R267" s="65"/>
      <c r="S267" s="65"/>
    </row>
    <row r="268" spans="2:19" ht="15" x14ac:dyDescent="0.25">
      <c r="B268" s="65"/>
      <c r="C268" s="65"/>
      <c r="F268" s="65"/>
      <c r="G268" s="65"/>
      <c r="J268" s="65"/>
      <c r="K268" s="65"/>
      <c r="N268" s="65"/>
      <c r="O268" s="65"/>
      <c r="R268" s="65"/>
      <c r="S268" s="65"/>
    </row>
    <row r="269" spans="2:19" ht="15" x14ac:dyDescent="0.25">
      <c r="B269" s="65"/>
      <c r="C269" s="65"/>
      <c r="F269" s="65"/>
      <c r="G269" s="65"/>
      <c r="J269" s="65"/>
      <c r="K269" s="65"/>
      <c r="N269" s="65"/>
      <c r="O269" s="65"/>
      <c r="R269" s="65"/>
      <c r="S269" s="65"/>
    </row>
    <row r="270" spans="2:19" ht="15" x14ac:dyDescent="0.25">
      <c r="B270" s="65"/>
      <c r="C270" s="65"/>
      <c r="F270" s="65"/>
      <c r="G270" s="65"/>
      <c r="J270" s="65"/>
      <c r="K270" s="65"/>
      <c r="N270" s="65"/>
      <c r="O270" s="65"/>
      <c r="R270" s="65"/>
      <c r="S270" s="65"/>
    </row>
    <row r="271" spans="2:19" ht="15" x14ac:dyDescent="0.25">
      <c r="B271" s="65"/>
      <c r="C271" s="65"/>
      <c r="F271" s="65"/>
      <c r="G271" s="65"/>
      <c r="J271" s="65"/>
      <c r="K271" s="65"/>
      <c r="N271" s="65"/>
      <c r="O271" s="65"/>
      <c r="R271" s="65"/>
      <c r="S271" s="65"/>
    </row>
    <row r="272" spans="2:19" ht="15" x14ac:dyDescent="0.25">
      <c r="B272" s="65"/>
      <c r="C272" s="65"/>
      <c r="F272" s="65"/>
      <c r="G272" s="65"/>
      <c r="J272" s="65"/>
      <c r="K272" s="65"/>
      <c r="N272" s="65"/>
      <c r="O272" s="65"/>
      <c r="R272" s="65"/>
      <c r="S272" s="65"/>
    </row>
    <row r="273" spans="2:19" ht="15" x14ac:dyDescent="0.25">
      <c r="B273" s="65"/>
      <c r="C273" s="65"/>
      <c r="F273" s="65"/>
      <c r="G273" s="65"/>
      <c r="J273" s="65"/>
      <c r="K273" s="65"/>
      <c r="N273" s="65"/>
      <c r="O273" s="65"/>
      <c r="R273" s="65"/>
      <c r="S273" s="65"/>
    </row>
    <row r="274" spans="2:19" ht="15" x14ac:dyDescent="0.25">
      <c r="B274" s="65"/>
      <c r="C274" s="65"/>
      <c r="F274" s="65"/>
      <c r="G274" s="65"/>
      <c r="J274" s="65"/>
      <c r="K274" s="65"/>
      <c r="N274" s="65"/>
      <c r="O274" s="65"/>
      <c r="R274" s="65"/>
      <c r="S274" s="65"/>
    </row>
    <row r="275" spans="2:19" ht="15" x14ac:dyDescent="0.25">
      <c r="B275" s="65"/>
      <c r="C275" s="65"/>
      <c r="F275" s="65"/>
      <c r="G275" s="65"/>
      <c r="J275" s="65"/>
      <c r="K275" s="65"/>
      <c r="N275" s="65"/>
      <c r="O275" s="65"/>
      <c r="R275" s="65"/>
      <c r="S275" s="65"/>
    </row>
    <row r="276" spans="2:19" ht="15" x14ac:dyDescent="0.25">
      <c r="B276" s="65"/>
      <c r="C276" s="65"/>
      <c r="F276" s="65"/>
      <c r="G276" s="65"/>
      <c r="J276" s="65"/>
      <c r="K276" s="65"/>
      <c r="N276" s="65"/>
      <c r="O276" s="65"/>
      <c r="R276" s="65"/>
      <c r="S276" s="65"/>
    </row>
    <row r="277" spans="2:19" ht="15" x14ac:dyDescent="0.25">
      <c r="B277" s="65"/>
      <c r="C277" s="65"/>
      <c r="F277" s="65"/>
      <c r="G277" s="65"/>
      <c r="J277" s="65"/>
      <c r="K277" s="65"/>
      <c r="N277" s="65"/>
      <c r="O277" s="65"/>
      <c r="R277" s="65"/>
      <c r="S277" s="65"/>
    </row>
    <row r="278" spans="2:19" ht="15" x14ac:dyDescent="0.25">
      <c r="B278" s="65"/>
      <c r="C278" s="65"/>
      <c r="F278" s="65"/>
      <c r="G278" s="65"/>
      <c r="J278" s="65"/>
      <c r="K278" s="65"/>
      <c r="N278" s="65"/>
      <c r="O278" s="65"/>
      <c r="R278" s="65"/>
      <c r="S278" s="65"/>
    </row>
    <row r="279" spans="2:19" ht="15" x14ac:dyDescent="0.25">
      <c r="B279" s="65"/>
      <c r="C279" s="65"/>
      <c r="F279" s="65"/>
      <c r="G279" s="65"/>
      <c r="J279" s="65"/>
      <c r="K279" s="65"/>
      <c r="N279" s="65"/>
      <c r="O279" s="65"/>
      <c r="R279" s="65"/>
      <c r="S279" s="65"/>
    </row>
    <row r="280" spans="2:19" ht="15" x14ac:dyDescent="0.25">
      <c r="B280" s="65"/>
      <c r="C280" s="65"/>
      <c r="F280" s="65"/>
      <c r="G280" s="65"/>
      <c r="J280" s="65"/>
      <c r="K280" s="65"/>
      <c r="N280" s="65"/>
      <c r="O280" s="65"/>
      <c r="R280" s="65"/>
      <c r="S280" s="65"/>
    </row>
    <row r="281" spans="2:19" ht="15" x14ac:dyDescent="0.25">
      <c r="B281" s="65"/>
      <c r="C281" s="65"/>
      <c r="F281" s="65"/>
      <c r="G281" s="65"/>
      <c r="J281" s="65"/>
      <c r="K281" s="65"/>
      <c r="N281" s="65"/>
      <c r="O281" s="65"/>
      <c r="R281" s="65"/>
      <c r="S281" s="65"/>
    </row>
    <row r="282" spans="2:19" ht="15" x14ac:dyDescent="0.25">
      <c r="B282" s="65"/>
      <c r="C282" s="65"/>
      <c r="F282" s="65"/>
      <c r="G282" s="65"/>
      <c r="J282" s="65"/>
      <c r="K282" s="65"/>
      <c r="N282" s="65"/>
      <c r="O282" s="65"/>
      <c r="R282" s="65"/>
      <c r="S282" s="65"/>
    </row>
    <row r="283" spans="2:19" ht="15" x14ac:dyDescent="0.25">
      <c r="B283" s="65"/>
      <c r="C283" s="65"/>
      <c r="F283" s="65"/>
      <c r="G283" s="65"/>
      <c r="J283" s="65"/>
      <c r="K283" s="65"/>
      <c r="N283" s="65"/>
      <c r="O283" s="65"/>
      <c r="R283" s="65"/>
      <c r="S283" s="65"/>
    </row>
    <row r="284" spans="2:19" ht="15" x14ac:dyDescent="0.25">
      <c r="B284" s="65"/>
      <c r="C284" s="65"/>
      <c r="F284" s="65"/>
      <c r="G284" s="65"/>
      <c r="J284" s="65"/>
      <c r="K284" s="65"/>
      <c r="N284" s="65"/>
      <c r="O284" s="65"/>
      <c r="R284" s="65"/>
      <c r="S284" s="65"/>
    </row>
    <row r="285" spans="2:19" ht="15" x14ac:dyDescent="0.25">
      <c r="B285" s="65"/>
      <c r="C285" s="65"/>
      <c r="F285" s="65"/>
      <c r="G285" s="65"/>
      <c r="J285" s="65"/>
      <c r="K285" s="65"/>
      <c r="N285" s="65"/>
      <c r="O285" s="65"/>
      <c r="R285" s="65"/>
      <c r="S285" s="65"/>
    </row>
    <row r="286" spans="2:19" ht="15" x14ac:dyDescent="0.25">
      <c r="B286" s="65"/>
      <c r="C286" s="65"/>
      <c r="F286" s="65"/>
      <c r="G286" s="65"/>
      <c r="J286" s="65"/>
      <c r="K286" s="65"/>
      <c r="N286" s="65"/>
      <c r="O286" s="65"/>
      <c r="R286" s="65"/>
      <c r="S286" s="65"/>
    </row>
    <row r="287" spans="2:19" ht="15" x14ac:dyDescent="0.25">
      <c r="B287" s="65"/>
      <c r="C287" s="65"/>
      <c r="F287" s="65"/>
      <c r="G287" s="65"/>
      <c r="J287" s="65"/>
      <c r="K287" s="65"/>
      <c r="N287" s="65"/>
      <c r="O287" s="65"/>
      <c r="R287" s="65"/>
      <c r="S287" s="65"/>
    </row>
    <row r="288" spans="2:19" ht="15" x14ac:dyDescent="0.25">
      <c r="B288" s="65"/>
      <c r="C288" s="65"/>
      <c r="F288" s="65"/>
      <c r="G288" s="65"/>
      <c r="J288" s="65"/>
      <c r="K288" s="65"/>
      <c r="N288" s="65"/>
      <c r="O288" s="65"/>
      <c r="R288" s="65"/>
      <c r="S288" s="65"/>
    </row>
    <row r="289" spans="2:19" ht="15" x14ac:dyDescent="0.25">
      <c r="B289" s="65"/>
      <c r="C289" s="65"/>
      <c r="F289" s="65"/>
      <c r="G289" s="65"/>
      <c r="J289" s="65"/>
      <c r="K289" s="65"/>
      <c r="N289" s="65"/>
      <c r="O289" s="65"/>
      <c r="R289" s="65"/>
      <c r="S289" s="65"/>
    </row>
    <row r="290" spans="2:19" ht="15" x14ac:dyDescent="0.25">
      <c r="B290" s="65"/>
      <c r="C290" s="65"/>
      <c r="F290" s="65"/>
      <c r="G290" s="65"/>
      <c r="J290" s="65"/>
      <c r="K290" s="65"/>
      <c r="N290" s="65"/>
      <c r="O290" s="65"/>
      <c r="R290" s="65"/>
      <c r="S290" s="65"/>
    </row>
    <row r="291" spans="2:19" ht="15" x14ac:dyDescent="0.25">
      <c r="B291" s="65"/>
      <c r="C291" s="65"/>
      <c r="F291" s="65"/>
      <c r="G291" s="65"/>
      <c r="J291" s="65"/>
      <c r="K291" s="65"/>
      <c r="N291" s="65"/>
      <c r="O291" s="65"/>
      <c r="R291" s="65"/>
      <c r="S291" s="65"/>
    </row>
    <row r="292" spans="2:19" ht="15" x14ac:dyDescent="0.25">
      <c r="B292" s="65"/>
      <c r="C292" s="65"/>
      <c r="F292" s="65"/>
      <c r="G292" s="65"/>
      <c r="J292" s="65"/>
      <c r="K292" s="65"/>
      <c r="N292" s="65"/>
      <c r="O292" s="65"/>
      <c r="R292" s="65"/>
      <c r="S292" s="65"/>
    </row>
    <row r="293" spans="2:19" ht="15" x14ac:dyDescent="0.25">
      <c r="B293" s="65"/>
      <c r="C293" s="65"/>
      <c r="F293" s="65"/>
      <c r="G293" s="65"/>
      <c r="J293" s="65"/>
      <c r="K293" s="65"/>
      <c r="N293" s="65"/>
      <c r="O293" s="65"/>
      <c r="R293" s="65"/>
      <c r="S293" s="65"/>
    </row>
    <row r="294" spans="2:19" ht="15" x14ac:dyDescent="0.25">
      <c r="B294" s="65"/>
      <c r="C294" s="65"/>
      <c r="F294" s="65"/>
      <c r="G294" s="65"/>
      <c r="J294" s="65"/>
      <c r="K294" s="65"/>
      <c r="N294" s="65"/>
      <c r="O294" s="65"/>
      <c r="R294" s="65"/>
      <c r="S294" s="65"/>
    </row>
    <row r="295" spans="2:19" ht="15" x14ac:dyDescent="0.25">
      <c r="B295" s="65"/>
      <c r="C295" s="65"/>
      <c r="F295" s="65"/>
      <c r="G295" s="65"/>
      <c r="J295" s="65"/>
      <c r="K295" s="65"/>
      <c r="N295" s="65"/>
      <c r="O295" s="65"/>
      <c r="R295" s="65"/>
      <c r="S295" s="65"/>
    </row>
    <row r="296" spans="2:19" ht="15" x14ac:dyDescent="0.25">
      <c r="B296" s="65"/>
      <c r="C296" s="65"/>
      <c r="F296" s="65"/>
      <c r="G296" s="65"/>
      <c r="J296" s="65"/>
      <c r="K296" s="65"/>
      <c r="N296" s="65"/>
      <c r="O296" s="65"/>
      <c r="R296" s="65"/>
      <c r="S296" s="65"/>
    </row>
    <row r="297" spans="2:19" ht="15" x14ac:dyDescent="0.25">
      <c r="B297" s="65"/>
      <c r="C297" s="65"/>
      <c r="F297" s="65"/>
      <c r="G297" s="65"/>
      <c r="J297" s="65"/>
      <c r="K297" s="65"/>
      <c r="N297" s="65"/>
      <c r="O297" s="65"/>
      <c r="R297" s="65"/>
      <c r="S297" s="65"/>
    </row>
    <row r="298" spans="2:19" ht="15" x14ac:dyDescent="0.25">
      <c r="B298" s="65"/>
      <c r="C298" s="65"/>
      <c r="F298" s="65"/>
      <c r="G298" s="65"/>
      <c r="J298" s="65"/>
      <c r="K298" s="65"/>
      <c r="N298" s="65"/>
      <c r="O298" s="65"/>
      <c r="R298" s="65"/>
      <c r="S298" s="65"/>
    </row>
    <row r="299" spans="2:19" ht="15" x14ac:dyDescent="0.25">
      <c r="B299" s="65"/>
      <c r="C299" s="65"/>
      <c r="F299" s="65"/>
      <c r="G299" s="65"/>
      <c r="J299" s="65"/>
      <c r="K299" s="65"/>
      <c r="N299" s="65"/>
      <c r="O299" s="65"/>
      <c r="R299" s="65"/>
      <c r="S299" s="65"/>
    </row>
    <row r="300" spans="2:19" ht="15" x14ac:dyDescent="0.25">
      <c r="B300" s="65"/>
      <c r="C300" s="65"/>
      <c r="F300" s="65"/>
      <c r="G300" s="65"/>
      <c r="J300" s="65"/>
      <c r="K300" s="65"/>
      <c r="N300" s="65"/>
      <c r="O300" s="65"/>
      <c r="R300" s="65"/>
      <c r="S300" s="65"/>
    </row>
    <row r="301" spans="2:19" ht="15" x14ac:dyDescent="0.25">
      <c r="B301" s="65"/>
      <c r="C301" s="65"/>
      <c r="F301" s="65"/>
      <c r="G301" s="65"/>
      <c r="J301" s="65"/>
      <c r="K301" s="65"/>
      <c r="N301" s="65"/>
      <c r="O301" s="65"/>
      <c r="R301" s="65"/>
      <c r="S301" s="65"/>
    </row>
    <row r="302" spans="2:19" ht="15" x14ac:dyDescent="0.25">
      <c r="B302" s="65"/>
      <c r="C302" s="65"/>
      <c r="F302" s="65"/>
      <c r="G302" s="65"/>
      <c r="J302" s="65"/>
      <c r="K302" s="65"/>
      <c r="N302" s="65"/>
      <c r="O302" s="65"/>
      <c r="R302" s="65"/>
      <c r="S302" s="65"/>
    </row>
    <row r="303" spans="2:19" ht="15" x14ac:dyDescent="0.25">
      <c r="B303" s="65"/>
      <c r="C303" s="65"/>
      <c r="F303" s="65"/>
      <c r="G303" s="65"/>
      <c r="J303" s="65"/>
      <c r="K303" s="65"/>
      <c r="N303" s="65"/>
      <c r="O303" s="65"/>
      <c r="R303" s="65"/>
      <c r="S303" s="65"/>
    </row>
    <row r="304" spans="2:19" ht="15" x14ac:dyDescent="0.25">
      <c r="B304" s="65"/>
      <c r="C304" s="65"/>
      <c r="F304" s="65"/>
      <c r="G304" s="65"/>
      <c r="J304" s="65"/>
      <c r="K304" s="65"/>
      <c r="N304" s="65"/>
      <c r="O304" s="65"/>
      <c r="R304" s="65"/>
      <c r="S304" s="65"/>
    </row>
    <row r="305" spans="2:19" ht="15" x14ac:dyDescent="0.25">
      <c r="B305" s="65"/>
      <c r="C305" s="65"/>
      <c r="F305" s="65"/>
      <c r="G305" s="65"/>
      <c r="J305" s="65"/>
      <c r="K305" s="65"/>
      <c r="N305" s="65"/>
      <c r="O305" s="65"/>
      <c r="R305" s="65"/>
      <c r="S305" s="65"/>
    </row>
    <row r="306" spans="2:19" ht="15" x14ac:dyDescent="0.25">
      <c r="B306" s="65"/>
      <c r="C306" s="65"/>
      <c r="F306" s="65"/>
      <c r="G306" s="65"/>
      <c r="J306" s="65"/>
      <c r="K306" s="65"/>
      <c r="N306" s="65"/>
      <c r="O306" s="65"/>
      <c r="R306" s="65"/>
      <c r="S306" s="65"/>
    </row>
    <row r="307" spans="2:19" ht="15" x14ac:dyDescent="0.25">
      <c r="B307" s="65"/>
      <c r="C307" s="65"/>
      <c r="F307" s="65"/>
      <c r="G307" s="65"/>
      <c r="J307" s="65"/>
      <c r="K307" s="65"/>
      <c r="N307" s="65"/>
      <c r="O307" s="65"/>
      <c r="R307" s="65"/>
      <c r="S307" s="65"/>
    </row>
    <row r="308" spans="2:19" ht="15" x14ac:dyDescent="0.25">
      <c r="B308" s="65"/>
      <c r="C308" s="65"/>
      <c r="F308" s="65"/>
      <c r="G308" s="65"/>
      <c r="J308" s="65"/>
      <c r="K308" s="65"/>
      <c r="N308" s="65"/>
      <c r="O308" s="65"/>
      <c r="R308" s="65"/>
      <c r="S308" s="65"/>
    </row>
    <row r="309" spans="2:19" ht="15" x14ac:dyDescent="0.25">
      <c r="B309" s="65"/>
      <c r="C309" s="65"/>
      <c r="F309" s="65"/>
      <c r="G309" s="65"/>
      <c r="J309" s="65"/>
      <c r="K309" s="65"/>
      <c r="N309" s="65"/>
      <c r="O309" s="65"/>
      <c r="R309" s="65"/>
      <c r="S309" s="65"/>
    </row>
    <row r="310" spans="2:19" ht="15" x14ac:dyDescent="0.25">
      <c r="B310" s="65"/>
      <c r="C310" s="65"/>
      <c r="F310" s="65"/>
      <c r="G310" s="65"/>
      <c r="J310" s="65"/>
      <c r="K310" s="65"/>
      <c r="N310" s="65"/>
      <c r="O310" s="65"/>
      <c r="R310" s="65"/>
      <c r="S310" s="65"/>
    </row>
    <row r="311" spans="2:19" ht="15" x14ac:dyDescent="0.25">
      <c r="B311" s="65"/>
      <c r="C311" s="65"/>
      <c r="F311" s="65"/>
      <c r="G311" s="65"/>
      <c r="J311" s="65"/>
      <c r="K311" s="65"/>
      <c r="N311" s="65"/>
      <c r="O311" s="65"/>
      <c r="R311" s="65"/>
      <c r="S311" s="65"/>
    </row>
    <row r="312" spans="2:19" ht="15" x14ac:dyDescent="0.25">
      <c r="B312" s="65"/>
      <c r="C312" s="65"/>
      <c r="F312" s="65"/>
      <c r="G312" s="65"/>
      <c r="J312" s="65"/>
      <c r="K312" s="65"/>
      <c r="N312" s="65"/>
      <c r="O312" s="65"/>
      <c r="R312" s="65"/>
      <c r="S312" s="65"/>
    </row>
    <row r="313" spans="2:19" ht="15" x14ac:dyDescent="0.25">
      <c r="B313" s="65"/>
      <c r="C313" s="65"/>
      <c r="F313" s="65"/>
      <c r="G313" s="65"/>
      <c r="J313" s="65"/>
      <c r="K313" s="65"/>
      <c r="N313" s="65"/>
      <c r="O313" s="65"/>
      <c r="R313" s="65"/>
      <c r="S313" s="65"/>
    </row>
    <row r="314" spans="2:19" ht="15" x14ac:dyDescent="0.25">
      <c r="B314" s="65"/>
      <c r="C314" s="65"/>
      <c r="F314" s="65"/>
      <c r="G314" s="65"/>
      <c r="J314" s="65"/>
      <c r="K314" s="65"/>
      <c r="N314" s="65"/>
      <c r="O314" s="65"/>
      <c r="R314" s="65"/>
      <c r="S314" s="65"/>
    </row>
    <row r="315" spans="2:19" ht="15" x14ac:dyDescent="0.25">
      <c r="B315" s="65"/>
      <c r="C315" s="65"/>
      <c r="F315" s="65"/>
      <c r="G315" s="65"/>
      <c r="J315" s="65"/>
      <c r="K315" s="65"/>
      <c r="N315" s="65"/>
      <c r="O315" s="65"/>
      <c r="R315" s="65"/>
      <c r="S315" s="65"/>
    </row>
    <row r="316" spans="2:19" ht="15" x14ac:dyDescent="0.25">
      <c r="B316" s="65"/>
      <c r="C316" s="65"/>
      <c r="F316" s="65"/>
      <c r="G316" s="65"/>
      <c r="J316" s="65"/>
      <c r="K316" s="65"/>
      <c r="N316" s="65"/>
      <c r="O316" s="65"/>
      <c r="R316" s="65"/>
      <c r="S316" s="65"/>
    </row>
    <row r="317" spans="2:19" ht="15" x14ac:dyDescent="0.25">
      <c r="B317" s="65"/>
      <c r="C317" s="65"/>
      <c r="F317" s="65"/>
      <c r="G317" s="65"/>
      <c r="J317" s="65"/>
      <c r="K317" s="65"/>
      <c r="N317" s="65"/>
      <c r="O317" s="65"/>
      <c r="R317" s="65"/>
      <c r="S317" s="65"/>
    </row>
    <row r="318" spans="2:19" ht="15" x14ac:dyDescent="0.25">
      <c r="B318" s="65"/>
      <c r="C318" s="65"/>
      <c r="F318" s="65"/>
      <c r="G318" s="65"/>
      <c r="J318" s="65"/>
      <c r="K318" s="65"/>
      <c r="N318" s="65"/>
      <c r="O318" s="65"/>
      <c r="R318" s="65"/>
      <c r="S318" s="65"/>
    </row>
    <row r="319" spans="2:19" ht="15" x14ac:dyDescent="0.25">
      <c r="B319" s="65"/>
      <c r="C319" s="65"/>
      <c r="F319" s="65"/>
      <c r="G319" s="65"/>
      <c r="J319" s="65"/>
      <c r="K319" s="65"/>
      <c r="N319" s="65"/>
      <c r="O319" s="65"/>
      <c r="R319" s="65"/>
      <c r="S319" s="65"/>
    </row>
    <row r="320" spans="2:19" ht="15" x14ac:dyDescent="0.25">
      <c r="B320" s="65"/>
      <c r="C320" s="65"/>
      <c r="F320" s="65"/>
      <c r="G320" s="65"/>
      <c r="J320" s="65"/>
      <c r="K320" s="65"/>
      <c r="N320" s="65"/>
      <c r="O320" s="65"/>
      <c r="R320" s="65"/>
      <c r="S320" s="65"/>
    </row>
    <row r="321" spans="2:19" ht="15" x14ac:dyDescent="0.25">
      <c r="B321" s="65"/>
      <c r="C321" s="65"/>
      <c r="F321" s="65"/>
      <c r="G321" s="65"/>
      <c r="J321" s="65"/>
      <c r="K321" s="65"/>
      <c r="N321" s="65"/>
      <c r="O321" s="65"/>
      <c r="R321" s="65"/>
      <c r="S321" s="65"/>
    </row>
    <row r="322" spans="2:19" ht="15" x14ac:dyDescent="0.25">
      <c r="B322" s="65"/>
      <c r="C322" s="65"/>
      <c r="F322" s="65"/>
      <c r="G322" s="65"/>
      <c r="J322" s="65"/>
      <c r="K322" s="65"/>
      <c r="N322" s="65"/>
      <c r="O322" s="65"/>
      <c r="R322" s="65"/>
      <c r="S322" s="65"/>
    </row>
    <row r="323" spans="2:19" ht="15" x14ac:dyDescent="0.25">
      <c r="B323" s="65"/>
      <c r="C323" s="65"/>
      <c r="F323" s="65"/>
      <c r="G323" s="65"/>
      <c r="J323" s="65"/>
      <c r="K323" s="65"/>
      <c r="N323" s="65"/>
      <c r="O323" s="65"/>
      <c r="R323" s="65"/>
      <c r="S323" s="65"/>
    </row>
    <row r="324" spans="2:19" ht="15" x14ac:dyDescent="0.25">
      <c r="B324" s="65"/>
      <c r="C324" s="65"/>
      <c r="F324" s="65"/>
      <c r="G324" s="65"/>
      <c r="J324" s="65"/>
      <c r="K324" s="65"/>
      <c r="N324" s="65"/>
      <c r="O324" s="65"/>
      <c r="R324" s="65"/>
      <c r="S324" s="65"/>
    </row>
    <row r="325" spans="2:19" ht="15" x14ac:dyDescent="0.25">
      <c r="B325" s="65"/>
      <c r="C325" s="65"/>
      <c r="F325" s="65"/>
      <c r="G325" s="65"/>
      <c r="J325" s="65"/>
      <c r="K325" s="65"/>
      <c r="N325" s="65"/>
      <c r="O325" s="65"/>
      <c r="R325" s="65"/>
      <c r="S325" s="65"/>
    </row>
    <row r="326" spans="2:19" ht="15" x14ac:dyDescent="0.25">
      <c r="B326" s="65"/>
      <c r="C326" s="65"/>
      <c r="F326" s="65"/>
      <c r="G326" s="65"/>
      <c r="J326" s="65"/>
      <c r="K326" s="65"/>
      <c r="N326" s="65"/>
      <c r="O326" s="65"/>
      <c r="R326" s="65"/>
      <c r="S326" s="65"/>
    </row>
    <row r="327" spans="2:19" ht="15" x14ac:dyDescent="0.25">
      <c r="B327" s="65"/>
      <c r="C327" s="65"/>
      <c r="F327" s="65"/>
      <c r="G327" s="65"/>
      <c r="J327" s="65"/>
      <c r="K327" s="65"/>
      <c r="N327" s="65"/>
      <c r="O327" s="65"/>
      <c r="R327" s="65"/>
      <c r="S327" s="65"/>
    </row>
    <row r="328" spans="2:19" ht="15" x14ac:dyDescent="0.25">
      <c r="B328" s="65"/>
      <c r="C328" s="65"/>
      <c r="F328" s="65"/>
      <c r="G328" s="65"/>
      <c r="J328" s="65"/>
      <c r="K328" s="65"/>
      <c r="N328" s="65"/>
      <c r="O328" s="65"/>
      <c r="R328" s="65"/>
      <c r="S328" s="65"/>
    </row>
    <row r="329" spans="2:19" ht="15" x14ac:dyDescent="0.25">
      <c r="B329" s="65"/>
      <c r="C329" s="65"/>
      <c r="F329" s="65"/>
      <c r="G329" s="65"/>
      <c r="J329" s="65"/>
      <c r="K329" s="65"/>
      <c r="N329" s="65"/>
      <c r="O329" s="65"/>
      <c r="R329" s="65"/>
      <c r="S329" s="65"/>
    </row>
    <row r="330" spans="2:19" ht="15" x14ac:dyDescent="0.25">
      <c r="B330" s="65"/>
      <c r="C330" s="65"/>
      <c r="F330" s="65"/>
      <c r="G330" s="65"/>
      <c r="J330" s="65"/>
      <c r="K330" s="65"/>
      <c r="N330" s="65"/>
      <c r="O330" s="65"/>
      <c r="R330" s="65"/>
      <c r="S330" s="65"/>
    </row>
    <row r="331" spans="2:19" ht="15" x14ac:dyDescent="0.25">
      <c r="B331" s="65"/>
      <c r="C331" s="65"/>
      <c r="F331" s="65"/>
      <c r="G331" s="65"/>
      <c r="J331" s="65"/>
      <c r="K331" s="65"/>
      <c r="N331" s="65"/>
      <c r="O331" s="65"/>
      <c r="R331" s="65"/>
      <c r="S331" s="65"/>
    </row>
    <row r="332" spans="2:19" ht="15" x14ac:dyDescent="0.25">
      <c r="B332" s="65"/>
      <c r="C332" s="65"/>
      <c r="F332" s="65"/>
      <c r="G332" s="65"/>
      <c r="J332" s="65"/>
      <c r="K332" s="65"/>
      <c r="N332" s="65"/>
      <c r="O332" s="65"/>
      <c r="R332" s="65"/>
      <c r="S332" s="65"/>
    </row>
    <row r="333" spans="2:19" ht="15" x14ac:dyDescent="0.25">
      <c r="B333" s="65"/>
      <c r="C333" s="65"/>
      <c r="F333" s="65"/>
      <c r="G333" s="65"/>
      <c r="J333" s="65"/>
      <c r="K333" s="65"/>
      <c r="N333" s="65"/>
      <c r="O333" s="65"/>
      <c r="R333" s="65"/>
      <c r="S333" s="65"/>
    </row>
    <row r="334" spans="2:19" ht="15" x14ac:dyDescent="0.25">
      <c r="B334" s="65"/>
      <c r="C334" s="65"/>
      <c r="F334" s="65"/>
      <c r="G334" s="65"/>
      <c r="J334" s="65"/>
      <c r="K334" s="65"/>
      <c r="N334" s="65"/>
      <c r="O334" s="65"/>
      <c r="R334" s="65"/>
      <c r="S334" s="65"/>
    </row>
    <row r="335" spans="2:19" ht="15" x14ac:dyDescent="0.25">
      <c r="B335" s="65"/>
      <c r="C335" s="65"/>
      <c r="F335" s="65"/>
      <c r="G335" s="65"/>
      <c r="J335" s="65"/>
      <c r="K335" s="65"/>
      <c r="N335" s="65"/>
      <c r="O335" s="65"/>
      <c r="R335" s="65"/>
      <c r="S335" s="65"/>
    </row>
    <row r="336" spans="2:19" ht="15" x14ac:dyDescent="0.25">
      <c r="B336" s="65"/>
      <c r="C336" s="65"/>
      <c r="F336" s="65"/>
      <c r="G336" s="65"/>
      <c r="J336" s="65"/>
      <c r="K336" s="65"/>
      <c r="N336" s="65"/>
      <c r="O336" s="65"/>
      <c r="R336" s="65"/>
      <c r="S336" s="65"/>
    </row>
    <row r="337" spans="2:19" ht="15" x14ac:dyDescent="0.25">
      <c r="B337" s="65"/>
      <c r="C337" s="65"/>
      <c r="F337" s="65"/>
      <c r="G337" s="65"/>
      <c r="J337" s="65"/>
      <c r="K337" s="65"/>
      <c r="N337" s="65"/>
      <c r="O337" s="65"/>
      <c r="R337" s="65"/>
      <c r="S337" s="65"/>
    </row>
    <row r="338" spans="2:19" ht="15" x14ac:dyDescent="0.25">
      <c r="B338" s="65"/>
      <c r="C338" s="65"/>
      <c r="F338" s="65"/>
      <c r="G338" s="65"/>
      <c r="J338" s="65"/>
      <c r="K338" s="65"/>
      <c r="N338" s="65"/>
      <c r="O338" s="65"/>
      <c r="R338" s="65"/>
      <c r="S338" s="65"/>
    </row>
    <row r="339" spans="2:19" ht="15" x14ac:dyDescent="0.25">
      <c r="B339" s="65"/>
      <c r="C339" s="65"/>
      <c r="F339" s="65"/>
      <c r="G339" s="65"/>
      <c r="J339" s="65"/>
      <c r="K339" s="65"/>
      <c r="N339" s="65"/>
      <c r="O339" s="65"/>
      <c r="R339" s="65"/>
      <c r="S339" s="65"/>
    </row>
    <row r="340" spans="2:19" ht="15" x14ac:dyDescent="0.25">
      <c r="B340" s="65"/>
      <c r="C340" s="65"/>
      <c r="F340" s="65"/>
      <c r="G340" s="65"/>
      <c r="J340" s="65"/>
      <c r="K340" s="65"/>
      <c r="N340" s="65"/>
      <c r="O340" s="65"/>
      <c r="R340" s="65"/>
      <c r="S340" s="65"/>
    </row>
    <row r="341" spans="2:19" ht="15" x14ac:dyDescent="0.25">
      <c r="B341" s="65"/>
      <c r="C341" s="65"/>
      <c r="F341" s="65"/>
      <c r="G341" s="65"/>
      <c r="J341" s="65"/>
      <c r="K341" s="65"/>
      <c r="N341" s="65"/>
      <c r="O341" s="65"/>
      <c r="R341" s="65"/>
      <c r="S341" s="65"/>
    </row>
    <row r="342" spans="2:19" ht="15" x14ac:dyDescent="0.25">
      <c r="B342" s="65"/>
      <c r="C342" s="65"/>
      <c r="F342" s="65"/>
      <c r="G342" s="65"/>
      <c r="J342" s="65"/>
      <c r="K342" s="65"/>
      <c r="N342" s="65"/>
      <c r="O342" s="65"/>
      <c r="R342" s="65"/>
      <c r="S342" s="65"/>
    </row>
    <row r="343" spans="2:19" ht="15" x14ac:dyDescent="0.25">
      <c r="B343" s="65"/>
      <c r="C343" s="65"/>
      <c r="F343" s="65"/>
      <c r="G343" s="65"/>
      <c r="J343" s="65"/>
      <c r="K343" s="65"/>
      <c r="N343" s="65"/>
      <c r="O343" s="65"/>
      <c r="R343" s="65"/>
      <c r="S343" s="65"/>
    </row>
    <row r="344" spans="2:19" ht="15" x14ac:dyDescent="0.25">
      <c r="B344" s="65"/>
      <c r="C344" s="65"/>
      <c r="F344" s="65"/>
      <c r="G344" s="65"/>
      <c r="J344" s="65"/>
      <c r="K344" s="65"/>
      <c r="N344" s="65"/>
      <c r="O344" s="65"/>
      <c r="R344" s="65"/>
      <c r="S344" s="65"/>
    </row>
    <row r="345" spans="2:19" ht="15" x14ac:dyDescent="0.25">
      <c r="B345" s="65"/>
      <c r="C345" s="65"/>
      <c r="F345" s="65"/>
      <c r="G345" s="65"/>
      <c r="J345" s="65"/>
      <c r="K345" s="65"/>
      <c r="N345" s="65"/>
      <c r="O345" s="65"/>
      <c r="R345" s="65"/>
      <c r="S345" s="65"/>
    </row>
    <row r="346" spans="2:19" ht="15" x14ac:dyDescent="0.25">
      <c r="B346" s="65"/>
      <c r="C346" s="65"/>
      <c r="F346" s="65"/>
      <c r="G346" s="65"/>
      <c r="J346" s="65"/>
      <c r="K346" s="65"/>
      <c r="N346" s="65"/>
      <c r="O346" s="65"/>
      <c r="R346" s="65"/>
      <c r="S346" s="65"/>
    </row>
    <row r="347" spans="2:19" ht="15" x14ac:dyDescent="0.25">
      <c r="B347" s="65"/>
      <c r="C347" s="65"/>
      <c r="F347" s="65"/>
      <c r="G347" s="65"/>
      <c r="J347" s="65"/>
      <c r="K347" s="65"/>
      <c r="N347" s="65"/>
      <c r="O347" s="65"/>
      <c r="R347" s="65"/>
      <c r="S347" s="65"/>
    </row>
    <row r="348" spans="2:19" ht="15" x14ac:dyDescent="0.25">
      <c r="B348" s="65"/>
      <c r="C348" s="65"/>
      <c r="F348" s="65"/>
      <c r="G348" s="65"/>
      <c r="J348" s="65"/>
      <c r="K348" s="65"/>
      <c r="N348" s="65"/>
      <c r="O348" s="65"/>
      <c r="R348" s="65"/>
      <c r="S348" s="65"/>
    </row>
    <row r="349" spans="2:19" ht="15" x14ac:dyDescent="0.25">
      <c r="B349" s="65"/>
      <c r="C349" s="65"/>
      <c r="F349" s="65"/>
      <c r="G349" s="65"/>
      <c r="J349" s="65"/>
      <c r="K349" s="65"/>
      <c r="N349" s="65"/>
      <c r="O349" s="65"/>
      <c r="R349" s="65"/>
      <c r="S349" s="65"/>
    </row>
    <row r="350" spans="2:19" ht="15" x14ac:dyDescent="0.25">
      <c r="B350" s="65"/>
      <c r="C350" s="65"/>
      <c r="F350" s="65"/>
      <c r="G350" s="65"/>
      <c r="J350" s="65"/>
      <c r="K350" s="65"/>
      <c r="N350" s="65"/>
      <c r="O350" s="65"/>
      <c r="R350" s="65"/>
      <c r="S350" s="65"/>
    </row>
    <row r="351" spans="2:19" ht="15" x14ac:dyDescent="0.25">
      <c r="B351" s="65"/>
      <c r="C351" s="65"/>
      <c r="F351" s="65"/>
      <c r="G351" s="65"/>
      <c r="J351" s="65"/>
      <c r="K351" s="65"/>
      <c r="N351" s="65"/>
      <c r="O351" s="65"/>
      <c r="R351" s="65"/>
      <c r="S351" s="65"/>
    </row>
    <row r="352" spans="2:19" ht="15" x14ac:dyDescent="0.25">
      <c r="B352" s="65"/>
      <c r="C352" s="65"/>
      <c r="F352" s="65"/>
      <c r="G352" s="65"/>
      <c r="J352" s="65"/>
      <c r="K352" s="65"/>
      <c r="N352" s="65"/>
      <c r="O352" s="65"/>
      <c r="R352" s="65"/>
      <c r="S352" s="65"/>
    </row>
    <row r="353" spans="2:19" ht="15" x14ac:dyDescent="0.25">
      <c r="B353" s="65"/>
      <c r="C353" s="65"/>
      <c r="F353" s="65"/>
      <c r="G353" s="65"/>
      <c r="J353" s="65"/>
      <c r="K353" s="65"/>
      <c r="N353" s="65"/>
      <c r="O353" s="65"/>
      <c r="R353" s="65"/>
      <c r="S353" s="65"/>
    </row>
    <row r="354" spans="2:19" ht="15" x14ac:dyDescent="0.25">
      <c r="B354" s="65"/>
      <c r="C354" s="65"/>
      <c r="F354" s="65"/>
      <c r="G354" s="65"/>
      <c r="J354" s="65"/>
      <c r="K354" s="65"/>
      <c r="N354" s="65"/>
      <c r="O354" s="65"/>
      <c r="R354" s="65"/>
      <c r="S354" s="65"/>
    </row>
    <row r="355" spans="2:19" ht="15" x14ac:dyDescent="0.25">
      <c r="B355" s="65"/>
      <c r="C355" s="65"/>
      <c r="F355" s="65"/>
      <c r="G355" s="65"/>
      <c r="J355" s="65"/>
      <c r="K355" s="65"/>
      <c r="N355" s="65"/>
      <c r="O355" s="65"/>
      <c r="R355" s="65"/>
      <c r="S355" s="65"/>
    </row>
    <row r="356" spans="2:19" ht="15" x14ac:dyDescent="0.25">
      <c r="B356" s="65"/>
      <c r="C356" s="65"/>
      <c r="F356" s="65"/>
      <c r="G356" s="65"/>
      <c r="J356" s="65"/>
      <c r="K356" s="65"/>
      <c r="N356" s="65"/>
      <c r="O356" s="65"/>
      <c r="R356" s="65"/>
      <c r="S356" s="65"/>
    </row>
    <row r="357" spans="2:19" ht="15" x14ac:dyDescent="0.25">
      <c r="B357" s="65"/>
      <c r="C357" s="65"/>
      <c r="F357" s="65"/>
      <c r="G357" s="65"/>
      <c r="J357" s="65"/>
      <c r="K357" s="65"/>
      <c r="N357" s="65"/>
      <c r="O357" s="65"/>
      <c r="R357" s="65"/>
      <c r="S357" s="65"/>
    </row>
    <row r="358" spans="2:19" ht="15" x14ac:dyDescent="0.25">
      <c r="B358" s="65"/>
      <c r="C358" s="65"/>
      <c r="F358" s="65"/>
      <c r="G358" s="65"/>
      <c r="J358" s="65"/>
      <c r="K358" s="65"/>
      <c r="N358" s="65"/>
      <c r="O358" s="65"/>
      <c r="R358" s="65"/>
      <c r="S358" s="65"/>
    </row>
    <row r="359" spans="2:19" ht="15" x14ac:dyDescent="0.25">
      <c r="B359" s="65"/>
      <c r="C359" s="65"/>
      <c r="F359" s="65"/>
      <c r="G359" s="65"/>
      <c r="J359" s="65"/>
      <c r="K359" s="65"/>
      <c r="N359" s="65"/>
      <c r="O359" s="65"/>
      <c r="R359" s="65"/>
      <c r="S359" s="65"/>
    </row>
    <row r="360" spans="2:19" ht="15" x14ac:dyDescent="0.25">
      <c r="B360" s="65"/>
      <c r="C360" s="65"/>
      <c r="F360" s="65"/>
      <c r="G360" s="65"/>
      <c r="J360" s="65"/>
      <c r="K360" s="65"/>
      <c r="N360" s="65"/>
      <c r="O360" s="65"/>
      <c r="R360" s="65"/>
      <c r="S360" s="65"/>
    </row>
    <row r="361" spans="2:19" ht="15" x14ac:dyDescent="0.25">
      <c r="B361" s="65"/>
      <c r="C361" s="65"/>
      <c r="F361" s="65"/>
      <c r="G361" s="65"/>
      <c r="J361" s="65"/>
      <c r="K361" s="65"/>
      <c r="N361" s="65"/>
      <c r="O361" s="65"/>
      <c r="R361" s="65"/>
      <c r="S361" s="65"/>
    </row>
    <row r="362" spans="2:19" ht="15" x14ac:dyDescent="0.25">
      <c r="B362" s="65"/>
      <c r="C362" s="65"/>
      <c r="F362" s="65"/>
      <c r="G362" s="65"/>
      <c r="J362" s="65"/>
      <c r="K362" s="65"/>
      <c r="N362" s="65"/>
      <c r="O362" s="65"/>
      <c r="R362" s="65"/>
      <c r="S362" s="65"/>
    </row>
    <row r="363" spans="2:19" ht="15" x14ac:dyDescent="0.25">
      <c r="B363" s="65"/>
      <c r="C363" s="65"/>
      <c r="F363" s="65"/>
      <c r="G363" s="65"/>
      <c r="J363" s="65"/>
      <c r="K363" s="65"/>
      <c r="N363" s="65"/>
      <c r="O363" s="65"/>
      <c r="R363" s="65"/>
      <c r="S363" s="65"/>
    </row>
    <row r="364" spans="2:19" ht="15" x14ac:dyDescent="0.25">
      <c r="B364" s="65"/>
      <c r="C364" s="65"/>
      <c r="F364" s="65"/>
      <c r="G364" s="65"/>
      <c r="J364" s="65"/>
      <c r="K364" s="65"/>
      <c r="N364" s="65"/>
      <c r="O364" s="65"/>
      <c r="R364" s="65"/>
      <c r="S364" s="65"/>
    </row>
    <row r="365" spans="2:19" ht="15" x14ac:dyDescent="0.25">
      <c r="B365" s="65"/>
      <c r="C365" s="65"/>
      <c r="F365" s="65"/>
      <c r="G365" s="65"/>
      <c r="J365" s="65"/>
      <c r="K365" s="65"/>
      <c r="N365" s="65"/>
      <c r="O365" s="65"/>
      <c r="R365" s="65"/>
      <c r="S365" s="65"/>
    </row>
    <row r="366" spans="2:19" ht="15" x14ac:dyDescent="0.25">
      <c r="B366" s="65"/>
      <c r="C366" s="65"/>
      <c r="F366" s="65"/>
      <c r="G366" s="65"/>
      <c r="J366" s="65"/>
      <c r="K366" s="65"/>
      <c r="N366" s="65"/>
      <c r="O366" s="65"/>
      <c r="R366" s="65"/>
      <c r="S366" s="65"/>
    </row>
    <row r="367" spans="2:19" ht="15" x14ac:dyDescent="0.25">
      <c r="B367" s="65"/>
      <c r="C367" s="65"/>
      <c r="F367" s="65"/>
      <c r="G367" s="65"/>
      <c r="J367" s="65"/>
      <c r="K367" s="65"/>
      <c r="N367" s="65"/>
      <c r="O367" s="65"/>
      <c r="R367" s="65"/>
      <c r="S367" s="65"/>
    </row>
    <row r="368" spans="2:19" ht="15" x14ac:dyDescent="0.25">
      <c r="B368" s="65"/>
      <c r="C368" s="65"/>
      <c r="F368" s="65"/>
      <c r="G368" s="65"/>
      <c r="J368" s="65"/>
      <c r="K368" s="65"/>
      <c r="N368" s="65"/>
      <c r="O368" s="65"/>
      <c r="R368" s="65"/>
      <c r="S368" s="65"/>
    </row>
    <row r="369" spans="2:19" ht="15" x14ac:dyDescent="0.25">
      <c r="B369" s="65"/>
      <c r="C369" s="65"/>
      <c r="F369" s="65"/>
      <c r="G369" s="65"/>
      <c r="J369" s="65"/>
      <c r="K369" s="65"/>
      <c r="N369" s="65"/>
      <c r="O369" s="65"/>
      <c r="R369" s="65"/>
      <c r="S369" s="65"/>
    </row>
    <row r="370" spans="2:19" ht="15" x14ac:dyDescent="0.25">
      <c r="B370" s="65"/>
      <c r="C370" s="65"/>
      <c r="F370" s="65"/>
      <c r="G370" s="65"/>
      <c r="J370" s="65"/>
      <c r="K370" s="65"/>
      <c r="N370" s="65"/>
      <c r="O370" s="65"/>
      <c r="R370" s="65"/>
      <c r="S370" s="65"/>
    </row>
    <row r="371" spans="2:19" ht="15" x14ac:dyDescent="0.25">
      <c r="B371" s="65"/>
      <c r="C371" s="65"/>
      <c r="F371" s="65"/>
      <c r="G371" s="65"/>
      <c r="J371" s="65"/>
      <c r="K371" s="65"/>
      <c r="N371" s="65"/>
      <c r="O371" s="65"/>
      <c r="R371" s="65"/>
      <c r="S371" s="65"/>
    </row>
    <row r="372" spans="2:19" ht="15" x14ac:dyDescent="0.25">
      <c r="B372" s="65"/>
      <c r="C372" s="65"/>
      <c r="F372" s="65"/>
      <c r="G372" s="65"/>
      <c r="J372" s="65"/>
      <c r="K372" s="65"/>
      <c r="N372" s="65"/>
      <c r="O372" s="65"/>
      <c r="R372" s="65"/>
      <c r="S372" s="65"/>
    </row>
    <row r="373" spans="2:19" ht="15" x14ac:dyDescent="0.25">
      <c r="B373" s="65"/>
      <c r="C373" s="65"/>
      <c r="F373" s="65"/>
      <c r="G373" s="65"/>
      <c r="J373" s="65"/>
      <c r="K373" s="65"/>
      <c r="N373" s="65"/>
      <c r="O373" s="65"/>
      <c r="R373" s="65"/>
      <c r="S373" s="65"/>
    </row>
    <row r="374" spans="2:19" ht="15" x14ac:dyDescent="0.25">
      <c r="B374" s="65"/>
      <c r="C374" s="65"/>
      <c r="F374" s="65"/>
      <c r="G374" s="65"/>
      <c r="J374" s="65"/>
      <c r="K374" s="65"/>
      <c r="N374" s="65"/>
      <c r="O374" s="65"/>
      <c r="R374" s="65"/>
      <c r="S374" s="65"/>
    </row>
    <row r="375" spans="2:19" ht="15" x14ac:dyDescent="0.25">
      <c r="B375" s="65"/>
      <c r="C375" s="65"/>
      <c r="F375" s="65"/>
      <c r="G375" s="65"/>
      <c r="J375" s="65"/>
      <c r="K375" s="65"/>
      <c r="N375" s="65"/>
      <c r="O375" s="65"/>
      <c r="R375" s="65"/>
      <c r="S375" s="65"/>
    </row>
    <row r="376" spans="2:19" ht="15" x14ac:dyDescent="0.25">
      <c r="B376" s="65"/>
      <c r="C376" s="65"/>
      <c r="F376" s="65"/>
      <c r="G376" s="65"/>
      <c r="J376" s="65"/>
      <c r="K376" s="65"/>
      <c r="N376" s="65"/>
      <c r="O376" s="65"/>
      <c r="R376" s="65"/>
      <c r="S376" s="65"/>
    </row>
    <row r="377" spans="2:19" ht="15" x14ac:dyDescent="0.25">
      <c r="B377" s="65"/>
      <c r="C377" s="65"/>
      <c r="F377" s="65"/>
      <c r="G377" s="65"/>
      <c r="J377" s="65"/>
      <c r="K377" s="65"/>
      <c r="N377" s="65"/>
      <c r="O377" s="65"/>
      <c r="R377" s="65"/>
      <c r="S377" s="65"/>
    </row>
    <row r="378" spans="2:19" ht="15" x14ac:dyDescent="0.25">
      <c r="B378" s="65"/>
      <c r="C378" s="65"/>
      <c r="F378" s="65"/>
      <c r="G378" s="65"/>
      <c r="J378" s="65"/>
      <c r="K378" s="65"/>
      <c r="N378" s="65"/>
      <c r="O378" s="65"/>
      <c r="R378" s="65"/>
      <c r="S378" s="65"/>
    </row>
    <row r="379" spans="2:19" ht="15" x14ac:dyDescent="0.25">
      <c r="B379" s="65"/>
      <c r="C379" s="65"/>
      <c r="F379" s="65"/>
      <c r="G379" s="65"/>
      <c r="J379" s="65"/>
      <c r="K379" s="65"/>
      <c r="N379" s="65"/>
      <c r="O379" s="65"/>
      <c r="R379" s="65"/>
      <c r="S379" s="65"/>
    </row>
    <row r="380" spans="2:19" ht="15" x14ac:dyDescent="0.25">
      <c r="B380" s="65"/>
      <c r="C380" s="65"/>
      <c r="F380" s="65"/>
      <c r="G380" s="65"/>
      <c r="J380" s="65"/>
      <c r="K380" s="65"/>
      <c r="N380" s="65"/>
      <c r="O380" s="65"/>
      <c r="R380" s="65"/>
      <c r="S380" s="65"/>
    </row>
    <row r="381" spans="2:19" ht="15" x14ac:dyDescent="0.25">
      <c r="B381" s="65"/>
      <c r="C381" s="65"/>
      <c r="F381" s="65"/>
      <c r="G381" s="65"/>
      <c r="J381" s="65"/>
      <c r="K381" s="65"/>
      <c r="N381" s="65"/>
      <c r="O381" s="65"/>
      <c r="R381" s="65"/>
      <c r="S381" s="65"/>
    </row>
    <row r="382" spans="2:19" ht="15" x14ac:dyDescent="0.25">
      <c r="B382" s="65"/>
      <c r="C382" s="65"/>
      <c r="F382" s="65"/>
      <c r="G382" s="65"/>
      <c r="J382" s="65"/>
      <c r="K382" s="65"/>
      <c r="N382" s="65"/>
      <c r="O382" s="65"/>
      <c r="R382" s="65"/>
      <c r="S382" s="65"/>
    </row>
    <row r="383" spans="2:19" ht="15" x14ac:dyDescent="0.25">
      <c r="B383" s="65"/>
      <c r="C383" s="65"/>
      <c r="F383" s="65"/>
      <c r="G383" s="65"/>
      <c r="J383" s="65"/>
      <c r="K383" s="65"/>
      <c r="N383" s="65"/>
      <c r="O383" s="65"/>
      <c r="R383" s="65"/>
      <c r="S383" s="65"/>
    </row>
    <row r="384" spans="2:19" ht="15" x14ac:dyDescent="0.25">
      <c r="B384" s="65"/>
      <c r="C384" s="65"/>
      <c r="F384" s="65"/>
      <c r="G384" s="65"/>
      <c r="J384" s="65"/>
      <c r="K384" s="65"/>
      <c r="N384" s="65"/>
      <c r="O384" s="65"/>
      <c r="R384" s="65"/>
      <c r="S384" s="65"/>
    </row>
    <row r="385" spans="2:19" ht="15" x14ac:dyDescent="0.25">
      <c r="B385" s="65"/>
      <c r="C385" s="65"/>
      <c r="F385" s="65"/>
      <c r="G385" s="65"/>
      <c r="J385" s="65"/>
      <c r="K385" s="65"/>
      <c r="N385" s="65"/>
      <c r="O385" s="65"/>
      <c r="R385" s="65"/>
      <c r="S385" s="65"/>
    </row>
    <row r="386" spans="2:19" ht="15" x14ac:dyDescent="0.25">
      <c r="B386" s="65"/>
      <c r="C386" s="65"/>
      <c r="F386" s="65"/>
      <c r="G386" s="65"/>
      <c r="J386" s="65"/>
      <c r="K386" s="65"/>
      <c r="N386" s="65"/>
      <c r="O386" s="65"/>
      <c r="R386" s="65"/>
      <c r="S386" s="65"/>
    </row>
    <row r="387" spans="2:19" ht="15" x14ac:dyDescent="0.25">
      <c r="B387" s="65"/>
      <c r="C387" s="65"/>
      <c r="F387" s="65"/>
      <c r="G387" s="65"/>
      <c r="J387" s="65"/>
      <c r="K387" s="65"/>
      <c r="N387" s="65"/>
      <c r="O387" s="65"/>
      <c r="R387" s="65"/>
      <c r="S387" s="65"/>
    </row>
    <row r="388" spans="2:19" ht="15" x14ac:dyDescent="0.25">
      <c r="B388" s="65"/>
      <c r="C388" s="65"/>
      <c r="F388" s="65"/>
      <c r="G388" s="65"/>
      <c r="J388" s="65"/>
      <c r="K388" s="65"/>
      <c r="N388" s="65"/>
      <c r="O388" s="65"/>
      <c r="R388" s="65"/>
      <c r="S388" s="65"/>
    </row>
    <row r="389" spans="2:19" ht="15" x14ac:dyDescent="0.25">
      <c r="B389" s="65"/>
      <c r="C389" s="65"/>
      <c r="F389" s="65"/>
      <c r="G389" s="65"/>
      <c r="J389" s="65"/>
      <c r="K389" s="65"/>
      <c r="N389" s="65"/>
      <c r="O389" s="65"/>
      <c r="R389" s="65"/>
      <c r="S389" s="65"/>
    </row>
    <row r="390" spans="2:19" ht="15" x14ac:dyDescent="0.25">
      <c r="B390" s="65"/>
      <c r="C390" s="65"/>
      <c r="F390" s="65"/>
      <c r="G390" s="65"/>
      <c r="J390" s="65"/>
      <c r="K390" s="65"/>
      <c r="N390" s="65"/>
      <c r="O390" s="65"/>
      <c r="R390" s="65"/>
      <c r="S390" s="65"/>
    </row>
    <row r="391" spans="2:19" ht="15" x14ac:dyDescent="0.25">
      <c r="B391" s="65"/>
      <c r="C391" s="65"/>
      <c r="F391" s="65"/>
      <c r="G391" s="65"/>
      <c r="J391" s="65"/>
      <c r="K391" s="65"/>
      <c r="N391" s="65"/>
      <c r="O391" s="65"/>
      <c r="R391" s="65"/>
      <c r="S391" s="65"/>
    </row>
    <row r="392" spans="2:19" ht="15" x14ac:dyDescent="0.25">
      <c r="B392" s="65"/>
      <c r="C392" s="65"/>
      <c r="F392" s="65"/>
      <c r="G392" s="65"/>
      <c r="J392" s="65"/>
      <c r="K392" s="65"/>
      <c r="N392" s="65"/>
      <c r="O392" s="65"/>
      <c r="R392" s="65"/>
      <c r="S392" s="65"/>
    </row>
    <row r="393" spans="2:19" ht="15" x14ac:dyDescent="0.25">
      <c r="B393" s="65"/>
      <c r="C393" s="65"/>
      <c r="F393" s="65"/>
      <c r="G393" s="65"/>
      <c r="J393" s="65"/>
      <c r="K393" s="65"/>
      <c r="N393" s="65"/>
      <c r="O393" s="65"/>
      <c r="R393" s="65"/>
      <c r="S393" s="65"/>
    </row>
    <row r="394" spans="2:19" ht="15" x14ac:dyDescent="0.25">
      <c r="B394" s="65"/>
      <c r="C394" s="65"/>
      <c r="F394" s="65"/>
      <c r="G394" s="65"/>
      <c r="J394" s="65"/>
      <c r="K394" s="65"/>
      <c r="N394" s="65"/>
      <c r="O394" s="65"/>
      <c r="R394" s="65"/>
      <c r="S394" s="65"/>
    </row>
    <row r="395" spans="2:19" ht="15" x14ac:dyDescent="0.25">
      <c r="B395" s="65"/>
      <c r="C395" s="65"/>
      <c r="F395" s="65"/>
      <c r="G395" s="65"/>
      <c r="J395" s="65"/>
      <c r="K395" s="65"/>
      <c r="N395" s="65"/>
      <c r="O395" s="65"/>
      <c r="R395" s="65"/>
      <c r="S395" s="65"/>
    </row>
    <row r="396" spans="2:19" ht="15" x14ac:dyDescent="0.25">
      <c r="B396" s="65"/>
      <c r="C396" s="65"/>
      <c r="F396" s="65"/>
      <c r="G396" s="65"/>
      <c r="J396" s="65"/>
      <c r="K396" s="65"/>
      <c r="N396" s="65"/>
      <c r="O396" s="65"/>
      <c r="R396" s="65"/>
      <c r="S396" s="65"/>
    </row>
    <row r="397" spans="2:19" ht="15" x14ac:dyDescent="0.25">
      <c r="B397" s="65"/>
      <c r="C397" s="65"/>
      <c r="F397" s="65"/>
      <c r="G397" s="65"/>
      <c r="J397" s="65"/>
      <c r="K397" s="65"/>
      <c r="N397" s="65"/>
      <c r="O397" s="65"/>
      <c r="R397" s="65"/>
      <c r="S397" s="65"/>
    </row>
    <row r="398" spans="2:19" ht="15" x14ac:dyDescent="0.25">
      <c r="B398" s="65"/>
      <c r="C398" s="65"/>
      <c r="F398" s="65"/>
      <c r="G398" s="65"/>
      <c r="J398" s="65"/>
      <c r="K398" s="65"/>
      <c r="N398" s="65"/>
      <c r="O398" s="65"/>
      <c r="R398" s="65"/>
      <c r="S398" s="65"/>
    </row>
    <row r="399" spans="2:19" ht="15" x14ac:dyDescent="0.25">
      <c r="B399" s="65"/>
      <c r="C399" s="65"/>
      <c r="F399" s="65"/>
      <c r="G399" s="65"/>
      <c r="J399" s="65"/>
      <c r="K399" s="65"/>
      <c r="N399" s="65"/>
      <c r="O399" s="65"/>
      <c r="R399" s="65"/>
      <c r="S399" s="65"/>
    </row>
    <row r="400" spans="2:19" ht="15" x14ac:dyDescent="0.25">
      <c r="B400" s="65"/>
      <c r="C400" s="65"/>
      <c r="F400" s="65"/>
      <c r="G400" s="65"/>
      <c r="J400" s="65"/>
      <c r="K400" s="65"/>
      <c r="N400" s="65"/>
      <c r="O400" s="65"/>
      <c r="R400" s="65"/>
      <c r="S400" s="65"/>
    </row>
    <row r="401" spans="2:19" ht="15" x14ac:dyDescent="0.25">
      <c r="B401" s="65"/>
      <c r="C401" s="65"/>
      <c r="F401" s="65"/>
      <c r="G401" s="65"/>
      <c r="J401" s="65"/>
      <c r="K401" s="65"/>
      <c r="N401" s="65"/>
      <c r="O401" s="65"/>
      <c r="R401" s="65"/>
      <c r="S401" s="65"/>
    </row>
    <row r="402" spans="2:19" ht="15" x14ac:dyDescent="0.25">
      <c r="B402" s="65"/>
      <c r="C402" s="65"/>
      <c r="F402" s="65"/>
      <c r="G402" s="65"/>
      <c r="J402" s="65"/>
      <c r="K402" s="65"/>
      <c r="N402" s="65"/>
      <c r="O402" s="65"/>
      <c r="R402" s="65"/>
      <c r="S402" s="65"/>
    </row>
    <row r="403" spans="2:19" ht="15" x14ac:dyDescent="0.25">
      <c r="B403" s="65"/>
      <c r="C403" s="65"/>
      <c r="F403" s="65"/>
      <c r="G403" s="65"/>
      <c r="J403" s="65"/>
      <c r="K403" s="65"/>
      <c r="N403" s="65"/>
      <c r="O403" s="65"/>
      <c r="R403" s="65"/>
      <c r="S403" s="65"/>
    </row>
    <row r="404" spans="2:19" ht="15" x14ac:dyDescent="0.25">
      <c r="B404" s="65"/>
      <c r="C404" s="65"/>
      <c r="F404" s="65"/>
      <c r="G404" s="65"/>
      <c r="J404" s="65"/>
      <c r="K404" s="65"/>
      <c r="N404" s="65"/>
      <c r="O404" s="65"/>
      <c r="R404" s="65"/>
      <c r="S404" s="65"/>
    </row>
    <row r="405" spans="2:19" ht="15" x14ac:dyDescent="0.25">
      <c r="B405" s="65"/>
      <c r="C405" s="65"/>
      <c r="F405" s="65"/>
      <c r="G405" s="65"/>
      <c r="J405" s="65"/>
      <c r="K405" s="65"/>
      <c r="N405" s="65"/>
      <c r="O405" s="65"/>
      <c r="R405" s="65"/>
      <c r="S405" s="65"/>
    </row>
    <row r="406" spans="2:19" ht="15" x14ac:dyDescent="0.25">
      <c r="B406" s="65"/>
      <c r="C406" s="65"/>
      <c r="F406" s="65"/>
      <c r="G406" s="65"/>
      <c r="J406" s="65"/>
      <c r="K406" s="65"/>
      <c r="N406" s="65"/>
      <c r="O406" s="65"/>
      <c r="R406" s="65"/>
      <c r="S406" s="65"/>
    </row>
    <row r="407" spans="2:19" ht="15" x14ac:dyDescent="0.25">
      <c r="B407" s="65"/>
      <c r="C407" s="65"/>
      <c r="F407" s="65"/>
      <c r="G407" s="65"/>
      <c r="J407" s="65"/>
      <c r="K407" s="65"/>
      <c r="N407" s="65"/>
      <c r="O407" s="65"/>
      <c r="R407" s="65"/>
      <c r="S407" s="65"/>
    </row>
    <row r="408" spans="2:19" ht="15" x14ac:dyDescent="0.25">
      <c r="B408" s="65"/>
      <c r="C408" s="65"/>
      <c r="F408" s="65"/>
      <c r="G408" s="65"/>
      <c r="J408" s="65"/>
      <c r="K408" s="65"/>
      <c r="N408" s="65"/>
      <c r="O408" s="65"/>
      <c r="R408" s="65"/>
      <c r="S408" s="65"/>
    </row>
    <row r="409" spans="2:19" ht="15" x14ac:dyDescent="0.25">
      <c r="B409" s="65"/>
      <c r="C409" s="65"/>
      <c r="F409" s="65"/>
      <c r="G409" s="65"/>
      <c r="J409" s="65"/>
      <c r="K409" s="65"/>
      <c r="N409" s="65"/>
      <c r="O409" s="65"/>
      <c r="R409" s="65"/>
      <c r="S409" s="65"/>
    </row>
    <row r="410" spans="2:19" ht="15" x14ac:dyDescent="0.25">
      <c r="B410" s="65"/>
      <c r="C410" s="65"/>
      <c r="F410" s="65"/>
      <c r="G410" s="65"/>
      <c r="J410" s="65"/>
      <c r="K410" s="65"/>
      <c r="N410" s="65"/>
      <c r="O410" s="65"/>
      <c r="R410" s="65"/>
      <c r="S410" s="65"/>
    </row>
    <row r="411" spans="2:19" ht="15" x14ac:dyDescent="0.25">
      <c r="B411" s="65"/>
      <c r="C411" s="65"/>
      <c r="F411" s="65"/>
      <c r="G411" s="65"/>
      <c r="J411" s="65"/>
      <c r="K411" s="65"/>
      <c r="N411" s="65"/>
      <c r="O411" s="65"/>
      <c r="R411" s="65"/>
      <c r="S411" s="65"/>
    </row>
    <row r="412" spans="2:19" ht="15" x14ac:dyDescent="0.25">
      <c r="B412" s="65"/>
      <c r="C412" s="65"/>
      <c r="F412" s="65"/>
      <c r="G412" s="65"/>
      <c r="J412" s="65"/>
      <c r="K412" s="65"/>
      <c r="N412" s="65"/>
      <c r="O412" s="65"/>
      <c r="R412" s="65"/>
      <c r="S412" s="65"/>
    </row>
    <row r="413" spans="2:19" ht="15" x14ac:dyDescent="0.25">
      <c r="B413" s="65"/>
      <c r="C413" s="65"/>
      <c r="F413" s="65"/>
      <c r="G413" s="65"/>
      <c r="J413" s="65"/>
      <c r="K413" s="65"/>
      <c r="N413" s="65"/>
      <c r="O413" s="65"/>
      <c r="R413" s="65"/>
      <c r="S413" s="65"/>
    </row>
    <row r="414" spans="2:19" ht="15" x14ac:dyDescent="0.25">
      <c r="B414" s="65"/>
      <c r="C414" s="65"/>
      <c r="F414" s="65"/>
      <c r="G414" s="65"/>
      <c r="J414" s="65"/>
      <c r="K414" s="65"/>
      <c r="N414" s="65"/>
      <c r="O414" s="65"/>
      <c r="R414" s="65"/>
      <c r="S414" s="65"/>
    </row>
    <row r="415" spans="2:19" ht="15" x14ac:dyDescent="0.25">
      <c r="B415" s="65"/>
      <c r="C415" s="65"/>
      <c r="F415" s="65"/>
      <c r="G415" s="65"/>
      <c r="J415" s="65"/>
      <c r="K415" s="65"/>
      <c r="N415" s="65"/>
      <c r="O415" s="65"/>
      <c r="R415" s="65"/>
      <c r="S415" s="65"/>
    </row>
    <row r="416" spans="2:19" ht="15" x14ac:dyDescent="0.25">
      <c r="B416" s="65"/>
      <c r="C416" s="65"/>
      <c r="F416" s="65"/>
      <c r="G416" s="65"/>
      <c r="J416" s="65"/>
      <c r="K416" s="65"/>
      <c r="N416" s="65"/>
      <c r="O416" s="65"/>
      <c r="R416" s="65"/>
      <c r="S416" s="65"/>
    </row>
    <row r="417" spans="2:19" ht="15" x14ac:dyDescent="0.25">
      <c r="B417" s="65"/>
      <c r="C417" s="65"/>
      <c r="F417" s="65"/>
      <c r="G417" s="65"/>
      <c r="J417" s="65"/>
      <c r="K417" s="65"/>
      <c r="N417" s="65"/>
      <c r="O417" s="65"/>
      <c r="R417" s="65"/>
      <c r="S417" s="65"/>
    </row>
    <row r="418" spans="2:19" ht="15" x14ac:dyDescent="0.25">
      <c r="B418" s="65"/>
      <c r="C418" s="65"/>
      <c r="F418" s="65"/>
      <c r="G418" s="65"/>
      <c r="J418" s="65"/>
      <c r="K418" s="65"/>
      <c r="N418" s="65"/>
      <c r="O418" s="65"/>
      <c r="R418" s="65"/>
      <c r="S418" s="65"/>
    </row>
    <row r="419" spans="2:19" ht="15" x14ac:dyDescent="0.25">
      <c r="B419" s="65"/>
      <c r="C419" s="65"/>
      <c r="F419" s="65"/>
      <c r="G419" s="65"/>
      <c r="J419" s="65"/>
      <c r="K419" s="65"/>
      <c r="N419" s="65"/>
      <c r="O419" s="65"/>
      <c r="R419" s="65"/>
      <c r="S419" s="65"/>
    </row>
    <row r="420" spans="2:19" ht="15" x14ac:dyDescent="0.25">
      <c r="B420" s="65"/>
      <c r="C420" s="65"/>
      <c r="F420" s="65"/>
      <c r="G420" s="65"/>
      <c r="J420" s="65"/>
      <c r="K420" s="65"/>
      <c r="N420" s="65"/>
      <c r="O420" s="65"/>
      <c r="R420" s="65"/>
      <c r="S420" s="65"/>
    </row>
    <row r="421" spans="2:19" ht="15" x14ac:dyDescent="0.25">
      <c r="B421" s="65"/>
      <c r="C421" s="65"/>
      <c r="F421" s="65"/>
      <c r="G421" s="65"/>
      <c r="J421" s="65"/>
      <c r="K421" s="65"/>
      <c r="N421" s="65"/>
      <c r="O421" s="65"/>
      <c r="R421" s="65"/>
      <c r="S421" s="65"/>
    </row>
    <row r="422" spans="2:19" ht="15" x14ac:dyDescent="0.25">
      <c r="B422" s="65"/>
      <c r="C422" s="65"/>
      <c r="F422" s="65"/>
      <c r="G422" s="65"/>
      <c r="J422" s="65"/>
      <c r="K422" s="65"/>
      <c r="N422" s="65"/>
      <c r="O422" s="65"/>
      <c r="R422" s="65"/>
      <c r="S422" s="65"/>
    </row>
    <row r="423" spans="2:19" ht="15" x14ac:dyDescent="0.25">
      <c r="B423" s="65"/>
      <c r="C423" s="65"/>
      <c r="F423" s="65"/>
      <c r="G423" s="65"/>
      <c r="J423" s="65"/>
      <c r="K423" s="65"/>
      <c r="N423" s="65"/>
      <c r="O423" s="65"/>
      <c r="R423" s="65"/>
      <c r="S423" s="65"/>
    </row>
    <row r="424" spans="2:19" ht="15" x14ac:dyDescent="0.25">
      <c r="B424" s="65"/>
      <c r="C424" s="65"/>
      <c r="F424" s="65"/>
      <c r="G424" s="65"/>
      <c r="J424" s="65"/>
      <c r="K424" s="65"/>
      <c r="N424" s="65"/>
      <c r="O424" s="65"/>
      <c r="R424" s="65"/>
      <c r="S424" s="65"/>
    </row>
    <row r="425" spans="2:19" ht="15" x14ac:dyDescent="0.25">
      <c r="B425" s="65"/>
      <c r="C425" s="65"/>
      <c r="F425" s="65"/>
      <c r="G425" s="65"/>
      <c r="J425" s="65"/>
      <c r="K425" s="65"/>
      <c r="N425" s="65"/>
      <c r="O425" s="65"/>
      <c r="R425" s="65"/>
      <c r="S425" s="65"/>
    </row>
    <row r="426" spans="2:19" ht="15" x14ac:dyDescent="0.25">
      <c r="B426" s="65"/>
      <c r="C426" s="65"/>
      <c r="F426" s="65"/>
      <c r="G426" s="65"/>
      <c r="J426" s="65"/>
      <c r="K426" s="65"/>
      <c r="N426" s="65"/>
      <c r="O426" s="65"/>
      <c r="R426" s="65"/>
      <c r="S426" s="65"/>
    </row>
    <row r="427" spans="2:19" ht="15" x14ac:dyDescent="0.25">
      <c r="B427" s="65"/>
      <c r="C427" s="65"/>
      <c r="F427" s="65"/>
      <c r="G427" s="65"/>
      <c r="J427" s="65"/>
      <c r="K427" s="65"/>
      <c r="N427" s="65"/>
      <c r="O427" s="65"/>
      <c r="R427" s="65"/>
      <c r="S427" s="65"/>
    </row>
    <row r="428" spans="2:19" ht="15" x14ac:dyDescent="0.25">
      <c r="B428" s="65"/>
      <c r="C428" s="65"/>
      <c r="F428" s="65"/>
      <c r="G428" s="65"/>
      <c r="J428" s="65"/>
      <c r="K428" s="65"/>
      <c r="N428" s="65"/>
      <c r="O428" s="65"/>
      <c r="R428" s="65"/>
      <c r="S428" s="65"/>
    </row>
    <row r="429" spans="2:19" ht="15" x14ac:dyDescent="0.25">
      <c r="B429" s="65"/>
      <c r="C429" s="65"/>
      <c r="F429" s="65"/>
      <c r="G429" s="65"/>
      <c r="J429" s="65"/>
      <c r="K429" s="65"/>
      <c r="N429" s="65"/>
      <c r="O429" s="65"/>
      <c r="R429" s="65"/>
      <c r="S429" s="65"/>
    </row>
    <row r="430" spans="2:19" ht="15" x14ac:dyDescent="0.25">
      <c r="B430" s="65"/>
      <c r="C430" s="65"/>
      <c r="F430" s="65"/>
      <c r="G430" s="65"/>
      <c r="J430" s="65"/>
      <c r="K430" s="65"/>
      <c r="N430" s="65"/>
      <c r="O430" s="65"/>
      <c r="R430" s="65"/>
      <c r="S430" s="65"/>
    </row>
    <row r="431" spans="2:19" ht="15" x14ac:dyDescent="0.25">
      <c r="B431" s="65"/>
      <c r="C431" s="65"/>
      <c r="F431" s="65"/>
      <c r="G431" s="65"/>
      <c r="J431" s="65"/>
      <c r="K431" s="65"/>
      <c r="N431" s="65"/>
      <c r="O431" s="65"/>
      <c r="R431" s="65"/>
      <c r="S431" s="65"/>
    </row>
    <row r="432" spans="2:19" ht="15" x14ac:dyDescent="0.25">
      <c r="B432" s="65"/>
      <c r="C432" s="65"/>
      <c r="F432" s="65"/>
      <c r="G432" s="65"/>
      <c r="J432" s="65"/>
      <c r="K432" s="65"/>
      <c r="N432" s="65"/>
      <c r="O432" s="65"/>
      <c r="R432" s="65"/>
      <c r="S432" s="65"/>
    </row>
    <row r="433" spans="2:19" ht="15" x14ac:dyDescent="0.25">
      <c r="B433" s="65"/>
      <c r="C433" s="65"/>
      <c r="F433" s="65"/>
      <c r="G433" s="65"/>
      <c r="J433" s="65"/>
      <c r="K433" s="65"/>
      <c r="N433" s="65"/>
      <c r="O433" s="65"/>
      <c r="R433" s="65"/>
      <c r="S433" s="65"/>
    </row>
    <row r="434" spans="2:19" ht="15" x14ac:dyDescent="0.25">
      <c r="B434" s="65"/>
      <c r="C434" s="65"/>
      <c r="F434" s="65"/>
      <c r="G434" s="65"/>
      <c r="J434" s="65"/>
      <c r="K434" s="65"/>
      <c r="N434" s="65"/>
      <c r="O434" s="65"/>
      <c r="R434" s="65"/>
      <c r="S434" s="65"/>
    </row>
    <row r="435" spans="2:19" ht="15" x14ac:dyDescent="0.25">
      <c r="B435" s="65"/>
      <c r="C435" s="65"/>
      <c r="F435" s="65"/>
      <c r="G435" s="65"/>
      <c r="J435" s="65"/>
      <c r="K435" s="65"/>
      <c r="N435" s="65"/>
      <c r="O435" s="65"/>
      <c r="R435" s="65"/>
      <c r="S435" s="65"/>
    </row>
    <row r="436" spans="2:19" ht="15" x14ac:dyDescent="0.25">
      <c r="B436" s="65"/>
      <c r="C436" s="65"/>
      <c r="F436" s="65"/>
      <c r="G436" s="65"/>
      <c r="J436" s="65"/>
      <c r="K436" s="65"/>
      <c r="N436" s="65"/>
      <c r="O436" s="65"/>
      <c r="R436" s="65"/>
      <c r="S436" s="65"/>
    </row>
    <row r="437" spans="2:19" ht="15" x14ac:dyDescent="0.25">
      <c r="B437" s="65"/>
      <c r="C437" s="65"/>
      <c r="F437" s="65"/>
      <c r="G437" s="65"/>
      <c r="J437" s="65"/>
      <c r="K437" s="65"/>
      <c r="N437" s="65"/>
      <c r="O437" s="65"/>
      <c r="R437" s="65"/>
      <c r="S437" s="65"/>
    </row>
    <row r="438" spans="2:19" ht="15" x14ac:dyDescent="0.25">
      <c r="B438" s="65"/>
      <c r="C438" s="65"/>
      <c r="F438" s="65"/>
      <c r="G438" s="65"/>
      <c r="J438" s="65"/>
      <c r="K438" s="65"/>
      <c r="N438" s="65"/>
      <c r="O438" s="65"/>
      <c r="R438" s="65"/>
      <c r="S438" s="65"/>
    </row>
    <row r="439" spans="2:19" ht="15" x14ac:dyDescent="0.25">
      <c r="B439" s="65"/>
      <c r="C439" s="65"/>
      <c r="F439" s="65"/>
      <c r="G439" s="65"/>
      <c r="J439" s="65"/>
      <c r="K439" s="65"/>
      <c r="N439" s="65"/>
      <c r="O439" s="65"/>
      <c r="R439" s="65"/>
      <c r="S439" s="65"/>
    </row>
    <row r="440" spans="2:19" ht="15" x14ac:dyDescent="0.25">
      <c r="B440" s="65"/>
      <c r="C440" s="65"/>
      <c r="F440" s="65"/>
      <c r="G440" s="65"/>
      <c r="J440" s="65"/>
      <c r="K440" s="65"/>
      <c r="N440" s="65"/>
      <c r="O440" s="65"/>
      <c r="R440" s="65"/>
      <c r="S440" s="65"/>
    </row>
    <row r="441" spans="2:19" ht="15" x14ac:dyDescent="0.25">
      <c r="B441" s="65"/>
      <c r="C441" s="65"/>
      <c r="F441" s="65"/>
      <c r="G441" s="65"/>
      <c r="J441" s="65"/>
      <c r="K441" s="65"/>
      <c r="N441" s="65"/>
      <c r="O441" s="65"/>
      <c r="R441" s="65"/>
      <c r="S441" s="65"/>
    </row>
    <row r="442" spans="2:19" ht="15" x14ac:dyDescent="0.25">
      <c r="B442" s="65"/>
      <c r="C442" s="65"/>
      <c r="F442" s="65"/>
      <c r="G442" s="65"/>
      <c r="J442" s="65"/>
      <c r="K442" s="65"/>
      <c r="N442" s="65"/>
      <c r="O442" s="65"/>
      <c r="R442" s="65"/>
      <c r="S442" s="65"/>
    </row>
    <row r="443" spans="2:19" ht="15" x14ac:dyDescent="0.25">
      <c r="B443" s="65"/>
      <c r="C443" s="65"/>
      <c r="F443" s="65"/>
      <c r="G443" s="65"/>
      <c r="J443" s="65"/>
      <c r="K443" s="65"/>
      <c r="N443" s="65"/>
      <c r="O443" s="65"/>
      <c r="R443" s="65"/>
      <c r="S443" s="65"/>
    </row>
    <row r="444" spans="2:19" ht="15" x14ac:dyDescent="0.25">
      <c r="B444" s="65"/>
      <c r="C444" s="65"/>
      <c r="F444" s="65"/>
      <c r="G444" s="65"/>
      <c r="J444" s="65"/>
      <c r="K444" s="65"/>
      <c r="N444" s="65"/>
      <c r="O444" s="65"/>
      <c r="R444" s="65"/>
      <c r="S444" s="65"/>
    </row>
    <row r="445" spans="2:19" ht="15" x14ac:dyDescent="0.25">
      <c r="B445" s="65"/>
      <c r="C445" s="65"/>
      <c r="F445" s="65"/>
      <c r="G445" s="65"/>
      <c r="J445" s="65"/>
      <c r="K445" s="65"/>
      <c r="N445" s="65"/>
      <c r="O445" s="65"/>
      <c r="R445" s="65"/>
      <c r="S445" s="65"/>
    </row>
    <row r="446" spans="2:19" ht="15" x14ac:dyDescent="0.25">
      <c r="B446" s="65"/>
      <c r="C446" s="65"/>
      <c r="F446" s="65"/>
      <c r="G446" s="65"/>
      <c r="J446" s="65"/>
      <c r="K446" s="65"/>
      <c r="N446" s="65"/>
      <c r="O446" s="65"/>
      <c r="R446" s="65"/>
      <c r="S446" s="65"/>
    </row>
    <row r="447" spans="2:19" ht="15" x14ac:dyDescent="0.25">
      <c r="B447" s="65"/>
      <c r="C447" s="65"/>
      <c r="F447" s="65"/>
      <c r="G447" s="65"/>
      <c r="J447" s="65"/>
      <c r="K447" s="65"/>
      <c r="N447" s="65"/>
      <c r="O447" s="65"/>
      <c r="R447" s="65"/>
      <c r="S447" s="65"/>
    </row>
    <row r="448" spans="2:19" ht="15" x14ac:dyDescent="0.25">
      <c r="B448" s="65"/>
      <c r="C448" s="65"/>
      <c r="F448" s="65"/>
      <c r="G448" s="65"/>
      <c r="J448" s="65"/>
      <c r="K448" s="65"/>
      <c r="N448" s="65"/>
      <c r="O448" s="65"/>
      <c r="R448" s="65"/>
      <c r="S448" s="65"/>
    </row>
    <row r="449" spans="2:19" ht="15" x14ac:dyDescent="0.25">
      <c r="B449" s="65"/>
      <c r="C449" s="65"/>
      <c r="F449" s="65"/>
      <c r="G449" s="65"/>
      <c r="J449" s="65"/>
      <c r="K449" s="65"/>
      <c r="N449" s="65"/>
      <c r="O449" s="65"/>
      <c r="R449" s="65"/>
      <c r="S449" s="65"/>
    </row>
    <row r="450" spans="2:19" ht="15" x14ac:dyDescent="0.25">
      <c r="B450" s="65"/>
      <c r="C450" s="65"/>
      <c r="F450" s="65"/>
      <c r="G450" s="65"/>
      <c r="J450" s="65"/>
      <c r="K450" s="65"/>
      <c r="N450" s="65"/>
      <c r="O450" s="65"/>
      <c r="R450" s="65"/>
      <c r="S450" s="65"/>
    </row>
    <row r="451" spans="2:19" ht="15" x14ac:dyDescent="0.25">
      <c r="B451" s="65"/>
      <c r="C451" s="65"/>
      <c r="F451" s="65"/>
      <c r="G451" s="65"/>
      <c r="J451" s="65"/>
      <c r="K451" s="65"/>
      <c r="N451" s="65"/>
      <c r="O451" s="65"/>
      <c r="R451" s="65"/>
      <c r="S451" s="65"/>
    </row>
    <row r="452" spans="2:19" ht="15" x14ac:dyDescent="0.25">
      <c r="B452" s="65"/>
      <c r="C452" s="65"/>
      <c r="F452" s="65"/>
      <c r="G452" s="65"/>
      <c r="J452" s="65"/>
      <c r="K452" s="65"/>
      <c r="N452" s="65"/>
      <c r="O452" s="65"/>
      <c r="R452" s="65"/>
      <c r="S452" s="65"/>
    </row>
    <row r="453" spans="2:19" ht="15" x14ac:dyDescent="0.25">
      <c r="B453" s="65"/>
      <c r="C453" s="65"/>
      <c r="F453" s="65"/>
      <c r="G453" s="65"/>
      <c r="J453" s="65"/>
      <c r="K453" s="65"/>
      <c r="N453" s="65"/>
      <c r="O453" s="65"/>
      <c r="R453" s="65"/>
      <c r="S453" s="65"/>
    </row>
    <row r="454" spans="2:19" ht="15" x14ac:dyDescent="0.25">
      <c r="B454" s="65"/>
      <c r="C454" s="65"/>
      <c r="F454" s="65"/>
      <c r="G454" s="65"/>
      <c r="J454" s="65"/>
      <c r="K454" s="65"/>
      <c r="N454" s="65"/>
      <c r="O454" s="65"/>
      <c r="R454" s="65"/>
      <c r="S454" s="65"/>
    </row>
    <row r="455" spans="2:19" ht="15" x14ac:dyDescent="0.25">
      <c r="B455" s="65"/>
      <c r="C455" s="65"/>
      <c r="F455" s="65"/>
      <c r="G455" s="65"/>
      <c r="J455" s="65"/>
      <c r="K455" s="65"/>
      <c r="N455" s="65"/>
      <c r="O455" s="65"/>
      <c r="R455" s="65"/>
      <c r="S455" s="65"/>
    </row>
    <row r="456" spans="2:19" ht="15" x14ac:dyDescent="0.25">
      <c r="B456" s="65"/>
      <c r="C456" s="65"/>
      <c r="F456" s="65"/>
      <c r="G456" s="65"/>
      <c r="J456" s="65"/>
      <c r="K456" s="65"/>
      <c r="N456" s="65"/>
      <c r="O456" s="65"/>
      <c r="R456" s="65"/>
      <c r="S456" s="65"/>
    </row>
    <row r="457" spans="2:19" ht="15" x14ac:dyDescent="0.25">
      <c r="B457" s="65"/>
      <c r="C457" s="65"/>
      <c r="F457" s="65"/>
      <c r="G457" s="65"/>
      <c r="J457" s="65"/>
      <c r="K457" s="65"/>
      <c r="N457" s="65"/>
      <c r="O457" s="65"/>
      <c r="R457" s="65"/>
      <c r="S457" s="65"/>
    </row>
    <row r="458" spans="2:19" ht="15" x14ac:dyDescent="0.25">
      <c r="B458" s="65"/>
      <c r="C458" s="65"/>
      <c r="F458" s="65"/>
      <c r="G458" s="65"/>
      <c r="J458" s="65"/>
      <c r="K458" s="65"/>
      <c r="N458" s="65"/>
      <c r="O458" s="65"/>
      <c r="R458" s="65"/>
      <c r="S458" s="65"/>
    </row>
    <row r="459" spans="2:19" ht="15" x14ac:dyDescent="0.25">
      <c r="B459" s="65"/>
      <c r="C459" s="65"/>
      <c r="F459" s="65"/>
      <c r="G459" s="65"/>
      <c r="J459" s="65"/>
      <c r="K459" s="65"/>
      <c r="N459" s="65"/>
      <c r="O459" s="65"/>
      <c r="R459" s="65"/>
      <c r="S459" s="65"/>
    </row>
    <row r="460" spans="2:19" ht="15" x14ac:dyDescent="0.25">
      <c r="B460" s="65"/>
      <c r="C460" s="65"/>
      <c r="F460" s="65"/>
      <c r="G460" s="65"/>
      <c r="J460" s="65"/>
      <c r="K460" s="65"/>
      <c r="N460" s="65"/>
      <c r="O460" s="65"/>
      <c r="R460" s="65"/>
      <c r="S460" s="65"/>
    </row>
    <row r="461" spans="2:19" ht="15" x14ac:dyDescent="0.25">
      <c r="B461" s="65"/>
      <c r="C461" s="65"/>
      <c r="F461" s="65"/>
      <c r="G461" s="65"/>
      <c r="J461" s="65"/>
      <c r="K461" s="65"/>
      <c r="N461" s="65"/>
      <c r="O461" s="65"/>
      <c r="R461" s="65"/>
      <c r="S461" s="65"/>
    </row>
    <row r="462" spans="2:19" ht="15" x14ac:dyDescent="0.25">
      <c r="B462" s="65"/>
      <c r="C462" s="65"/>
      <c r="F462" s="65"/>
      <c r="G462" s="65"/>
      <c r="J462" s="65"/>
      <c r="K462" s="65"/>
      <c r="N462" s="65"/>
      <c r="O462" s="65"/>
      <c r="R462" s="65"/>
      <c r="S462" s="65"/>
    </row>
    <row r="463" spans="2:19" ht="15" x14ac:dyDescent="0.25">
      <c r="B463" s="65"/>
      <c r="C463" s="65"/>
      <c r="F463" s="65"/>
      <c r="G463" s="65"/>
      <c r="J463" s="65"/>
      <c r="K463" s="65"/>
      <c r="N463" s="65"/>
      <c r="O463" s="65"/>
      <c r="R463" s="65"/>
      <c r="S463" s="65"/>
    </row>
    <row r="464" spans="2:19" ht="15" x14ac:dyDescent="0.25">
      <c r="B464" s="65"/>
      <c r="C464" s="65"/>
      <c r="F464" s="65"/>
      <c r="G464" s="65"/>
      <c r="J464" s="65"/>
      <c r="K464" s="65"/>
      <c r="N464" s="65"/>
      <c r="O464" s="65"/>
      <c r="R464" s="65"/>
      <c r="S464" s="65"/>
    </row>
    <row r="465" spans="2:19" ht="15" x14ac:dyDescent="0.25">
      <c r="B465" s="65"/>
      <c r="C465" s="65"/>
      <c r="F465" s="65"/>
      <c r="G465" s="65"/>
      <c r="J465" s="65"/>
      <c r="K465" s="65"/>
      <c r="N465" s="65"/>
      <c r="O465" s="65"/>
      <c r="R465" s="65"/>
      <c r="S465" s="65"/>
    </row>
    <row r="466" spans="2:19" ht="15" x14ac:dyDescent="0.25">
      <c r="B466" s="65"/>
      <c r="C466" s="65"/>
      <c r="F466" s="65"/>
      <c r="G466" s="65"/>
      <c r="J466" s="65"/>
      <c r="K466" s="65"/>
      <c r="N466" s="65"/>
      <c r="O466" s="65"/>
      <c r="R466" s="65"/>
      <c r="S466" s="65"/>
    </row>
    <row r="467" spans="2:19" ht="15" x14ac:dyDescent="0.25">
      <c r="B467" s="65"/>
      <c r="C467" s="65"/>
      <c r="F467" s="65"/>
      <c r="G467" s="65"/>
      <c r="J467" s="65"/>
      <c r="K467" s="65"/>
      <c r="N467" s="65"/>
      <c r="O467" s="65"/>
      <c r="R467" s="65"/>
      <c r="S467" s="65"/>
    </row>
    <row r="468" spans="2:19" ht="15" x14ac:dyDescent="0.25">
      <c r="B468" s="65"/>
      <c r="C468" s="65"/>
      <c r="F468" s="65"/>
      <c r="G468" s="65"/>
      <c r="J468" s="65"/>
      <c r="K468" s="65"/>
      <c r="N468" s="65"/>
      <c r="O468" s="65"/>
      <c r="R468" s="65"/>
      <c r="S468" s="65"/>
    </row>
    <row r="469" spans="2:19" ht="15" x14ac:dyDescent="0.25">
      <c r="B469" s="65"/>
      <c r="C469" s="65"/>
      <c r="F469" s="65"/>
      <c r="G469" s="65"/>
      <c r="J469" s="65"/>
      <c r="K469" s="65"/>
      <c r="N469" s="65"/>
      <c r="O469" s="65"/>
      <c r="R469" s="65"/>
      <c r="S469" s="65"/>
    </row>
    <row r="470" spans="2:19" ht="15" x14ac:dyDescent="0.25">
      <c r="B470" s="65"/>
      <c r="C470" s="65"/>
      <c r="F470" s="65"/>
      <c r="G470" s="65"/>
      <c r="J470" s="65"/>
      <c r="K470" s="65"/>
      <c r="N470" s="65"/>
      <c r="O470" s="65"/>
      <c r="R470" s="65"/>
      <c r="S470" s="65"/>
    </row>
    <row r="471" spans="2:19" ht="15" x14ac:dyDescent="0.25">
      <c r="B471" s="65"/>
      <c r="C471" s="65"/>
      <c r="F471" s="65"/>
      <c r="G471" s="65"/>
      <c r="J471" s="65"/>
      <c r="K471" s="65"/>
      <c r="N471" s="65"/>
      <c r="O471" s="65"/>
      <c r="R471" s="65"/>
      <c r="S471" s="65"/>
    </row>
    <row r="472" spans="2:19" ht="15" x14ac:dyDescent="0.25">
      <c r="B472" s="65"/>
      <c r="C472" s="65"/>
      <c r="F472" s="65"/>
      <c r="G472" s="65"/>
      <c r="J472" s="65"/>
      <c r="K472" s="65"/>
      <c r="N472" s="65"/>
      <c r="O472" s="65"/>
      <c r="R472" s="65"/>
      <c r="S472" s="65"/>
    </row>
    <row r="473" spans="2:19" ht="15" x14ac:dyDescent="0.25">
      <c r="B473" s="65"/>
      <c r="C473" s="65"/>
      <c r="F473" s="65"/>
      <c r="G473" s="65"/>
      <c r="J473" s="65"/>
      <c r="K473" s="65"/>
      <c r="N473" s="65"/>
      <c r="O473" s="65"/>
      <c r="R473" s="65"/>
      <c r="S473" s="65"/>
    </row>
    <row r="474" spans="2:19" ht="15" x14ac:dyDescent="0.25">
      <c r="B474" s="65"/>
      <c r="C474" s="65"/>
      <c r="F474" s="65"/>
      <c r="G474" s="65"/>
      <c r="J474" s="65"/>
      <c r="K474" s="65"/>
      <c r="N474" s="65"/>
      <c r="O474" s="65"/>
      <c r="R474" s="65"/>
      <c r="S474" s="65"/>
    </row>
    <row r="475" spans="2:19" ht="15" x14ac:dyDescent="0.25">
      <c r="B475" s="65"/>
      <c r="C475" s="65"/>
      <c r="F475" s="65"/>
      <c r="G475" s="65"/>
      <c r="J475" s="65"/>
      <c r="K475" s="65"/>
      <c r="N475" s="65"/>
      <c r="O475" s="65"/>
      <c r="R475" s="65"/>
      <c r="S475" s="65"/>
    </row>
    <row r="476" spans="2:19" ht="15" x14ac:dyDescent="0.25">
      <c r="B476" s="65"/>
      <c r="C476" s="65"/>
      <c r="F476" s="65"/>
      <c r="G476" s="65"/>
      <c r="J476" s="65"/>
      <c r="K476" s="65"/>
      <c r="N476" s="65"/>
      <c r="O476" s="65"/>
      <c r="R476" s="65"/>
      <c r="S476" s="65"/>
    </row>
    <row r="477" spans="2:19" ht="15" x14ac:dyDescent="0.25">
      <c r="B477" s="65"/>
      <c r="C477" s="65"/>
      <c r="F477" s="65"/>
      <c r="G477" s="65"/>
      <c r="J477" s="65"/>
      <c r="K477" s="65"/>
      <c r="N477" s="65"/>
      <c r="O477" s="65"/>
      <c r="R477" s="65"/>
      <c r="S477" s="65"/>
    </row>
    <row r="478" spans="2:19" ht="15" x14ac:dyDescent="0.25">
      <c r="B478" s="65"/>
      <c r="C478" s="65"/>
      <c r="F478" s="65"/>
      <c r="G478" s="65"/>
      <c r="J478" s="65"/>
      <c r="K478" s="65"/>
      <c r="N478" s="65"/>
      <c r="O478" s="65"/>
      <c r="R478" s="65"/>
      <c r="S478" s="65"/>
    </row>
    <row r="479" spans="2:19" ht="15" x14ac:dyDescent="0.25">
      <c r="B479" s="65"/>
      <c r="C479" s="65"/>
      <c r="F479" s="65"/>
      <c r="G479" s="65"/>
      <c r="J479" s="65"/>
      <c r="K479" s="65"/>
      <c r="N479" s="65"/>
      <c r="O479" s="65"/>
      <c r="R479" s="65"/>
      <c r="S479" s="65"/>
    </row>
    <row r="480" spans="2:19" ht="15" x14ac:dyDescent="0.25">
      <c r="B480" s="65"/>
      <c r="C480" s="65"/>
      <c r="F480" s="65"/>
      <c r="G480" s="65"/>
      <c r="J480" s="65"/>
      <c r="K480" s="65"/>
      <c r="N480" s="65"/>
      <c r="O480" s="65"/>
      <c r="R480" s="65"/>
      <c r="S480" s="65"/>
    </row>
    <row r="481" spans="2:19" ht="15" x14ac:dyDescent="0.25">
      <c r="B481" s="65"/>
      <c r="C481" s="65"/>
      <c r="F481" s="65"/>
      <c r="G481" s="65"/>
      <c r="J481" s="65"/>
      <c r="K481" s="65"/>
      <c r="N481" s="65"/>
      <c r="O481" s="65"/>
      <c r="R481" s="65"/>
      <c r="S481" s="65"/>
    </row>
    <row r="482" spans="2:19" ht="15" x14ac:dyDescent="0.25">
      <c r="B482" s="65"/>
      <c r="C482" s="65"/>
      <c r="F482" s="65"/>
      <c r="G482" s="65"/>
      <c r="J482" s="65"/>
      <c r="K482" s="65"/>
      <c r="N482" s="65"/>
      <c r="O482" s="65"/>
      <c r="R482" s="65"/>
      <c r="S482" s="65"/>
    </row>
    <row r="483" spans="2:19" ht="15" x14ac:dyDescent="0.25">
      <c r="B483" s="65"/>
      <c r="C483" s="65"/>
      <c r="F483" s="65"/>
      <c r="G483" s="65"/>
      <c r="J483" s="65"/>
      <c r="K483" s="65"/>
      <c r="N483" s="65"/>
      <c r="O483" s="65"/>
      <c r="R483" s="65"/>
      <c r="S483" s="65"/>
    </row>
    <row r="484" spans="2:19" ht="15" x14ac:dyDescent="0.25">
      <c r="B484" s="65"/>
      <c r="C484" s="65"/>
      <c r="F484" s="65"/>
      <c r="G484" s="65"/>
      <c r="J484" s="65"/>
      <c r="K484" s="65"/>
      <c r="N484" s="65"/>
      <c r="O484" s="65"/>
      <c r="R484" s="65"/>
      <c r="S484" s="65"/>
    </row>
    <row r="485" spans="2:19" ht="15" x14ac:dyDescent="0.25">
      <c r="B485" s="65"/>
      <c r="C485" s="65"/>
      <c r="F485" s="65"/>
      <c r="G485" s="65"/>
      <c r="J485" s="65"/>
      <c r="K485" s="65"/>
      <c r="N485" s="65"/>
      <c r="O485" s="65"/>
      <c r="R485" s="65"/>
      <c r="S485" s="65"/>
    </row>
    <row r="486" spans="2:19" ht="15" x14ac:dyDescent="0.25">
      <c r="B486" s="65"/>
      <c r="C486" s="65"/>
      <c r="F486" s="65"/>
      <c r="G486" s="65"/>
      <c r="J486" s="65"/>
      <c r="K486" s="65"/>
      <c r="N486" s="65"/>
      <c r="O486" s="65"/>
      <c r="R486" s="65"/>
      <c r="S486" s="65"/>
    </row>
    <row r="487" spans="2:19" ht="15" x14ac:dyDescent="0.25">
      <c r="B487" s="65"/>
      <c r="C487" s="65"/>
      <c r="F487" s="65"/>
      <c r="G487" s="65"/>
      <c r="J487" s="65"/>
      <c r="K487" s="65"/>
      <c r="N487" s="65"/>
      <c r="O487" s="65"/>
      <c r="R487" s="65"/>
      <c r="S487" s="65"/>
    </row>
    <row r="488" spans="2:19" ht="15" x14ac:dyDescent="0.25">
      <c r="B488" s="65"/>
      <c r="C488" s="65"/>
      <c r="F488" s="65"/>
      <c r="G488" s="65"/>
      <c r="J488" s="65"/>
      <c r="K488" s="65"/>
      <c r="N488" s="65"/>
      <c r="O488" s="65"/>
      <c r="R488" s="65"/>
      <c r="S488" s="65"/>
    </row>
    <row r="489" spans="2:19" ht="15" x14ac:dyDescent="0.25">
      <c r="B489" s="65"/>
      <c r="C489" s="65"/>
      <c r="F489" s="65"/>
      <c r="G489" s="65"/>
      <c r="J489" s="65"/>
      <c r="K489" s="65"/>
      <c r="N489" s="65"/>
      <c r="O489" s="65"/>
      <c r="R489" s="65"/>
      <c r="S489" s="65"/>
    </row>
    <row r="490" spans="2:19" ht="15" x14ac:dyDescent="0.25">
      <c r="B490" s="65"/>
      <c r="C490" s="65"/>
      <c r="F490" s="65"/>
      <c r="G490" s="65"/>
      <c r="J490" s="65"/>
      <c r="K490" s="65"/>
      <c r="N490" s="65"/>
      <c r="O490" s="65"/>
      <c r="R490" s="65"/>
      <c r="S490" s="65"/>
    </row>
    <row r="491" spans="2:19" ht="15" x14ac:dyDescent="0.25">
      <c r="B491" s="65"/>
      <c r="C491" s="65"/>
      <c r="F491" s="65"/>
      <c r="G491" s="65"/>
      <c r="J491" s="65"/>
      <c r="K491" s="65"/>
      <c r="N491" s="65"/>
      <c r="O491" s="65"/>
      <c r="R491" s="65"/>
      <c r="S491" s="65"/>
    </row>
    <row r="492" spans="2:19" ht="15" x14ac:dyDescent="0.25">
      <c r="B492" s="65"/>
      <c r="C492" s="65"/>
      <c r="F492" s="65"/>
      <c r="G492" s="65"/>
      <c r="J492" s="65"/>
      <c r="K492" s="65"/>
      <c r="N492" s="65"/>
      <c r="O492" s="65"/>
      <c r="R492" s="65"/>
      <c r="S492" s="65"/>
    </row>
    <row r="493" spans="2:19" ht="15" x14ac:dyDescent="0.25">
      <c r="B493" s="65"/>
      <c r="C493" s="65"/>
      <c r="F493" s="65"/>
      <c r="G493" s="65"/>
      <c r="J493" s="65"/>
      <c r="K493" s="65"/>
      <c r="N493" s="65"/>
      <c r="O493" s="65"/>
      <c r="R493" s="65"/>
      <c r="S493" s="65"/>
    </row>
    <row r="494" spans="2:19" ht="15" x14ac:dyDescent="0.25">
      <c r="B494" s="65"/>
      <c r="C494" s="65"/>
      <c r="F494" s="65"/>
      <c r="G494" s="65"/>
      <c r="J494" s="65"/>
      <c r="K494" s="65"/>
      <c r="N494" s="65"/>
      <c r="O494" s="65"/>
      <c r="R494" s="65"/>
      <c r="S494" s="65"/>
    </row>
    <row r="495" spans="2:19" ht="15" x14ac:dyDescent="0.25">
      <c r="B495" s="65"/>
      <c r="C495" s="65"/>
      <c r="F495" s="65"/>
      <c r="G495" s="65"/>
      <c r="J495" s="65"/>
      <c r="K495" s="65"/>
      <c r="N495" s="65"/>
      <c r="O495" s="65"/>
      <c r="R495" s="65"/>
      <c r="S495" s="65"/>
    </row>
    <row r="496" spans="2:19" ht="15" x14ac:dyDescent="0.25">
      <c r="B496" s="65"/>
      <c r="C496" s="65"/>
      <c r="F496" s="65"/>
      <c r="G496" s="65"/>
      <c r="J496" s="65"/>
      <c r="K496" s="65"/>
      <c r="N496" s="65"/>
      <c r="O496" s="65"/>
      <c r="R496" s="65"/>
      <c r="S496" s="65"/>
    </row>
    <row r="497" spans="2:19" ht="15" x14ac:dyDescent="0.25">
      <c r="B497" s="65"/>
      <c r="C497" s="65"/>
      <c r="F497" s="65"/>
      <c r="G497" s="65"/>
      <c r="J497" s="65"/>
      <c r="K497" s="65"/>
      <c r="N497" s="65"/>
      <c r="O497" s="65"/>
      <c r="R497" s="65"/>
      <c r="S497" s="65"/>
    </row>
    <row r="498" spans="2:19" ht="15" x14ac:dyDescent="0.25">
      <c r="B498" s="65"/>
      <c r="C498" s="65"/>
      <c r="F498" s="65"/>
      <c r="G498" s="65"/>
      <c r="J498" s="65"/>
      <c r="K498" s="65"/>
      <c r="N498" s="65"/>
      <c r="O498" s="65"/>
      <c r="R498" s="65"/>
      <c r="S498" s="65"/>
    </row>
    <row r="499" spans="2:19" ht="15" x14ac:dyDescent="0.25">
      <c r="B499" s="65"/>
      <c r="C499" s="65"/>
      <c r="F499" s="65"/>
      <c r="G499" s="65"/>
      <c r="J499" s="65"/>
      <c r="K499" s="65"/>
      <c r="N499" s="65"/>
      <c r="O499" s="65"/>
      <c r="R499" s="65"/>
      <c r="S499" s="65"/>
    </row>
    <row r="500" spans="2:19" ht="15" x14ac:dyDescent="0.25">
      <c r="B500" s="65"/>
      <c r="C500" s="65"/>
      <c r="F500" s="65"/>
      <c r="G500" s="65"/>
      <c r="J500" s="65"/>
      <c r="K500" s="65"/>
      <c r="N500" s="65"/>
      <c r="O500" s="65"/>
      <c r="R500" s="65"/>
      <c r="S500" s="65"/>
    </row>
    <row r="501" spans="2:19" ht="15" x14ac:dyDescent="0.25">
      <c r="B501" s="65"/>
      <c r="C501" s="65"/>
      <c r="F501" s="65"/>
      <c r="G501" s="65"/>
      <c r="J501" s="65"/>
      <c r="K501" s="65"/>
      <c r="N501" s="65"/>
      <c r="O501" s="65"/>
      <c r="R501" s="65"/>
      <c r="S501" s="65"/>
    </row>
    <row r="502" spans="2:19" ht="15" x14ac:dyDescent="0.25">
      <c r="B502" s="65"/>
      <c r="C502" s="65"/>
      <c r="F502" s="65"/>
      <c r="G502" s="65"/>
      <c r="J502" s="65"/>
      <c r="K502" s="65"/>
      <c r="N502" s="65"/>
      <c r="O502" s="65"/>
      <c r="R502" s="65"/>
      <c r="S502" s="65"/>
    </row>
    <row r="503" spans="2:19" ht="15" x14ac:dyDescent="0.25">
      <c r="B503" s="65"/>
      <c r="C503" s="65"/>
      <c r="F503" s="65"/>
      <c r="G503" s="65"/>
      <c r="J503" s="65"/>
      <c r="K503" s="65"/>
      <c r="N503" s="65"/>
      <c r="O503" s="65"/>
      <c r="R503" s="65"/>
      <c r="S503" s="65"/>
    </row>
    <row r="504" spans="2:19" ht="15" x14ac:dyDescent="0.25">
      <c r="B504" s="65"/>
      <c r="C504" s="65"/>
      <c r="F504" s="65"/>
      <c r="G504" s="65"/>
      <c r="J504" s="65"/>
      <c r="K504" s="65"/>
      <c r="N504" s="65"/>
      <c r="O504" s="65"/>
      <c r="R504" s="65"/>
      <c r="S504" s="65"/>
    </row>
    <row r="505" spans="2:19" ht="15" x14ac:dyDescent="0.25">
      <c r="B505" s="65"/>
      <c r="C505" s="65"/>
      <c r="F505" s="65"/>
      <c r="G505" s="65"/>
      <c r="J505" s="65"/>
      <c r="K505" s="65"/>
      <c r="N505" s="65"/>
      <c r="O505" s="65"/>
      <c r="R505" s="65"/>
      <c r="S505" s="65"/>
    </row>
    <row r="506" spans="2:19" ht="15" x14ac:dyDescent="0.25">
      <c r="B506" s="65"/>
      <c r="C506" s="65"/>
      <c r="F506" s="65"/>
      <c r="G506" s="65"/>
      <c r="J506" s="65"/>
      <c r="K506" s="65"/>
      <c r="N506" s="65"/>
      <c r="O506" s="65"/>
      <c r="R506" s="65"/>
      <c r="S506" s="65"/>
    </row>
    <row r="507" spans="2:19" ht="15" x14ac:dyDescent="0.25">
      <c r="B507" s="65"/>
      <c r="C507" s="65"/>
      <c r="F507" s="65"/>
      <c r="G507" s="65"/>
      <c r="J507" s="65"/>
      <c r="K507" s="65"/>
      <c r="N507" s="65"/>
      <c r="O507" s="65"/>
      <c r="R507" s="65"/>
      <c r="S507" s="65"/>
    </row>
    <row r="508" spans="2:19" ht="15" x14ac:dyDescent="0.25">
      <c r="B508" s="65"/>
      <c r="C508" s="65"/>
      <c r="F508" s="65"/>
      <c r="G508" s="65"/>
      <c r="J508" s="65"/>
      <c r="K508" s="65"/>
      <c r="N508" s="65"/>
      <c r="O508" s="65"/>
      <c r="R508" s="65"/>
      <c r="S508" s="65"/>
    </row>
    <row r="509" spans="2:19" ht="15" x14ac:dyDescent="0.25">
      <c r="B509" s="65"/>
      <c r="C509" s="65"/>
      <c r="F509" s="65"/>
      <c r="G509" s="65"/>
      <c r="J509" s="65"/>
      <c r="K509" s="65"/>
      <c r="N509" s="65"/>
      <c r="O509" s="65"/>
      <c r="R509" s="65"/>
      <c r="S509" s="65"/>
    </row>
    <row r="510" spans="2:19" ht="15" x14ac:dyDescent="0.25">
      <c r="B510" s="65"/>
      <c r="C510" s="65"/>
      <c r="F510" s="65"/>
      <c r="G510" s="65"/>
      <c r="J510" s="65"/>
      <c r="K510" s="65"/>
      <c r="N510" s="65"/>
      <c r="O510" s="65"/>
      <c r="R510" s="65"/>
      <c r="S510" s="65"/>
    </row>
    <row r="511" spans="2:19" ht="15" x14ac:dyDescent="0.25">
      <c r="B511" s="65"/>
      <c r="C511" s="65"/>
      <c r="F511" s="65"/>
      <c r="G511" s="65"/>
      <c r="J511" s="65"/>
      <c r="K511" s="65"/>
      <c r="N511" s="65"/>
      <c r="O511" s="65"/>
      <c r="R511" s="65"/>
      <c r="S511" s="65"/>
    </row>
    <row r="512" spans="2:19" ht="15" x14ac:dyDescent="0.25">
      <c r="B512" s="65"/>
      <c r="C512" s="65"/>
      <c r="F512" s="65"/>
      <c r="G512" s="65"/>
      <c r="J512" s="65"/>
      <c r="K512" s="65"/>
      <c r="N512" s="65"/>
      <c r="O512" s="65"/>
      <c r="R512" s="65"/>
      <c r="S512" s="65"/>
    </row>
    <row r="513" spans="2:19" ht="15" x14ac:dyDescent="0.25">
      <c r="B513" s="65"/>
      <c r="C513" s="65"/>
      <c r="F513" s="65"/>
      <c r="G513" s="65"/>
      <c r="J513" s="65"/>
      <c r="K513" s="65"/>
      <c r="N513" s="65"/>
      <c r="O513" s="65"/>
      <c r="R513" s="65"/>
      <c r="S513" s="65"/>
    </row>
    <row r="514" spans="2:19" ht="15" x14ac:dyDescent="0.25">
      <c r="B514" s="65"/>
      <c r="C514" s="65"/>
      <c r="F514" s="65"/>
      <c r="G514" s="65"/>
      <c r="J514" s="65"/>
      <c r="K514" s="65"/>
      <c r="N514" s="65"/>
      <c r="O514" s="65"/>
      <c r="R514" s="65"/>
      <c r="S514" s="65"/>
    </row>
    <row r="515" spans="2:19" ht="15" x14ac:dyDescent="0.25">
      <c r="B515" s="65"/>
      <c r="C515" s="65"/>
      <c r="F515" s="65"/>
      <c r="G515" s="65"/>
      <c r="J515" s="65"/>
      <c r="K515" s="65"/>
      <c r="N515" s="65"/>
      <c r="O515" s="65"/>
      <c r="R515" s="65"/>
      <c r="S515" s="65"/>
    </row>
    <row r="516" spans="2:19" ht="15" x14ac:dyDescent="0.25">
      <c r="B516" s="65"/>
      <c r="C516" s="65"/>
      <c r="F516" s="65"/>
      <c r="G516" s="65"/>
      <c r="J516" s="65"/>
      <c r="K516" s="65"/>
      <c r="N516" s="65"/>
      <c r="O516" s="65"/>
      <c r="R516" s="65"/>
      <c r="S516" s="65"/>
    </row>
    <row r="517" spans="2:19" ht="15" x14ac:dyDescent="0.25">
      <c r="B517" s="65"/>
      <c r="C517" s="65"/>
      <c r="F517" s="65"/>
      <c r="G517" s="65"/>
      <c r="J517" s="65"/>
      <c r="K517" s="65"/>
      <c r="N517" s="65"/>
      <c r="O517" s="65"/>
      <c r="R517" s="65"/>
      <c r="S517" s="65"/>
    </row>
    <row r="518" spans="2:19" ht="15" x14ac:dyDescent="0.25">
      <c r="B518" s="65"/>
      <c r="C518" s="65"/>
      <c r="F518" s="65"/>
      <c r="G518" s="65"/>
      <c r="J518" s="65"/>
      <c r="K518" s="65"/>
      <c r="N518" s="65"/>
      <c r="O518" s="65"/>
      <c r="R518" s="65"/>
      <c r="S518" s="65"/>
    </row>
    <row r="519" spans="2:19" ht="15" x14ac:dyDescent="0.25">
      <c r="B519" s="65"/>
      <c r="C519" s="65"/>
      <c r="F519" s="65"/>
      <c r="G519" s="65"/>
      <c r="J519" s="65"/>
      <c r="K519" s="65"/>
      <c r="N519" s="65"/>
      <c r="O519" s="65"/>
      <c r="R519" s="65"/>
      <c r="S519" s="65"/>
    </row>
    <row r="520" spans="2:19" ht="15" x14ac:dyDescent="0.25">
      <c r="B520" s="65"/>
      <c r="C520" s="65"/>
      <c r="F520" s="65"/>
      <c r="G520" s="65"/>
      <c r="J520" s="65"/>
      <c r="K520" s="65"/>
      <c r="N520" s="65"/>
      <c r="O520" s="65"/>
      <c r="R520" s="65"/>
      <c r="S520" s="65"/>
    </row>
    <row r="521" spans="2:19" ht="15" x14ac:dyDescent="0.25">
      <c r="B521" s="65"/>
      <c r="C521" s="65"/>
      <c r="F521" s="65"/>
      <c r="G521" s="65"/>
      <c r="J521" s="65"/>
      <c r="K521" s="65"/>
      <c r="N521" s="65"/>
      <c r="O521" s="65"/>
      <c r="R521" s="65"/>
      <c r="S521" s="65"/>
    </row>
    <row r="522" spans="2:19" ht="15" x14ac:dyDescent="0.25">
      <c r="B522" s="65"/>
      <c r="C522" s="65"/>
      <c r="F522" s="65"/>
      <c r="G522" s="65"/>
      <c r="J522" s="65"/>
      <c r="K522" s="65"/>
      <c r="N522" s="65"/>
      <c r="O522" s="65"/>
      <c r="R522" s="65"/>
      <c r="S522" s="65"/>
    </row>
    <row r="523" spans="2:19" ht="15" x14ac:dyDescent="0.25">
      <c r="B523" s="65"/>
      <c r="C523" s="65"/>
      <c r="F523" s="65"/>
      <c r="G523" s="65"/>
      <c r="J523" s="65"/>
      <c r="K523" s="65"/>
      <c r="N523" s="65"/>
      <c r="O523" s="65"/>
      <c r="R523" s="65"/>
      <c r="S523" s="65"/>
    </row>
    <row r="524" spans="2:19" ht="15" x14ac:dyDescent="0.25">
      <c r="B524" s="65"/>
      <c r="C524" s="65"/>
      <c r="F524" s="65"/>
      <c r="G524" s="65"/>
      <c r="J524" s="65"/>
      <c r="K524" s="65"/>
      <c r="N524" s="65"/>
      <c r="O524" s="65"/>
      <c r="R524" s="65"/>
      <c r="S524" s="65"/>
    </row>
    <row r="525" spans="2:19" ht="15" x14ac:dyDescent="0.25">
      <c r="B525" s="65"/>
      <c r="C525" s="65"/>
      <c r="F525" s="65"/>
      <c r="G525" s="65"/>
      <c r="J525" s="65"/>
      <c r="K525" s="65"/>
      <c r="N525" s="65"/>
      <c r="O525" s="65"/>
      <c r="R525" s="65"/>
      <c r="S525" s="65"/>
    </row>
    <row r="526" spans="2:19" ht="15" x14ac:dyDescent="0.25">
      <c r="B526" s="65"/>
      <c r="C526" s="65"/>
      <c r="F526" s="65"/>
      <c r="G526" s="65"/>
      <c r="J526" s="65"/>
      <c r="K526" s="65"/>
      <c r="N526" s="65"/>
      <c r="O526" s="65"/>
      <c r="R526" s="65"/>
      <c r="S526" s="65"/>
    </row>
    <row r="527" spans="2:19" ht="15" x14ac:dyDescent="0.25">
      <c r="B527" s="65"/>
      <c r="C527" s="65"/>
      <c r="F527" s="65"/>
      <c r="G527" s="65"/>
      <c r="J527" s="65"/>
      <c r="K527" s="65"/>
      <c r="N527" s="65"/>
      <c r="O527" s="65"/>
      <c r="R527" s="65"/>
      <c r="S527" s="65"/>
    </row>
    <row r="528" spans="2:19" ht="15" x14ac:dyDescent="0.25">
      <c r="B528" s="65"/>
      <c r="C528" s="65"/>
      <c r="F528" s="65"/>
      <c r="G528" s="65"/>
      <c r="J528" s="65"/>
      <c r="K528" s="65"/>
      <c r="N528" s="65"/>
      <c r="O528" s="65"/>
      <c r="R528" s="65"/>
      <c r="S528" s="65"/>
    </row>
    <row r="529" spans="2:19" ht="15" x14ac:dyDescent="0.25">
      <c r="B529" s="65"/>
      <c r="C529" s="65"/>
      <c r="F529" s="65"/>
      <c r="G529" s="65"/>
      <c r="J529" s="65"/>
      <c r="K529" s="65"/>
      <c r="N529" s="65"/>
      <c r="O529" s="65"/>
      <c r="R529" s="65"/>
      <c r="S529" s="65"/>
    </row>
    <row r="530" spans="2:19" ht="15" x14ac:dyDescent="0.25">
      <c r="B530" s="65"/>
      <c r="C530" s="65"/>
      <c r="F530" s="65"/>
      <c r="G530" s="65"/>
      <c r="J530" s="65"/>
      <c r="K530" s="65"/>
      <c r="N530" s="65"/>
      <c r="O530" s="65"/>
      <c r="R530" s="65"/>
      <c r="S530" s="65"/>
    </row>
    <row r="531" spans="2:19" ht="15" x14ac:dyDescent="0.25">
      <c r="B531" s="65"/>
      <c r="C531" s="65"/>
      <c r="F531" s="65"/>
      <c r="G531" s="65"/>
      <c r="J531" s="65"/>
      <c r="K531" s="65"/>
      <c r="N531" s="65"/>
      <c r="O531" s="65"/>
      <c r="R531" s="65"/>
      <c r="S531" s="65"/>
    </row>
    <row r="532" spans="2:19" ht="15" x14ac:dyDescent="0.25">
      <c r="B532" s="65"/>
      <c r="C532" s="65"/>
      <c r="F532" s="65"/>
      <c r="G532" s="65"/>
      <c r="J532" s="65"/>
      <c r="K532" s="65"/>
      <c r="N532" s="65"/>
      <c r="O532" s="65"/>
      <c r="R532" s="65"/>
      <c r="S532" s="65"/>
    </row>
    <row r="533" spans="2:19" ht="15" x14ac:dyDescent="0.25">
      <c r="B533" s="65"/>
      <c r="C533" s="65"/>
      <c r="F533" s="65"/>
      <c r="G533" s="65"/>
      <c r="J533" s="65"/>
      <c r="K533" s="65"/>
      <c r="N533" s="65"/>
      <c r="O533" s="65"/>
      <c r="R533" s="65"/>
      <c r="S533" s="65"/>
    </row>
    <row r="534" spans="2:19" ht="15" x14ac:dyDescent="0.25">
      <c r="B534" s="65"/>
      <c r="C534" s="65"/>
      <c r="F534" s="65"/>
      <c r="G534" s="65"/>
      <c r="J534" s="65"/>
      <c r="K534" s="65"/>
      <c r="N534" s="65"/>
      <c r="O534" s="65"/>
      <c r="R534" s="65"/>
      <c r="S534" s="65"/>
    </row>
    <row r="535" spans="2:19" ht="15" x14ac:dyDescent="0.25">
      <c r="B535" s="65"/>
      <c r="C535" s="65"/>
      <c r="F535" s="65"/>
      <c r="G535" s="65"/>
      <c r="J535" s="65"/>
      <c r="K535" s="65"/>
      <c r="N535" s="65"/>
      <c r="O535" s="65"/>
      <c r="R535" s="65"/>
      <c r="S535" s="65"/>
    </row>
    <row r="536" spans="2:19" ht="15" x14ac:dyDescent="0.25">
      <c r="B536" s="65"/>
      <c r="C536" s="65"/>
      <c r="F536" s="65"/>
      <c r="G536" s="65"/>
      <c r="J536" s="65"/>
      <c r="K536" s="65"/>
      <c r="N536" s="65"/>
      <c r="O536" s="65"/>
      <c r="R536" s="65"/>
      <c r="S536" s="65"/>
    </row>
    <row r="537" spans="2:19" ht="15" x14ac:dyDescent="0.25">
      <c r="B537" s="65"/>
      <c r="C537" s="65"/>
      <c r="F537" s="65"/>
      <c r="G537" s="65"/>
      <c r="J537" s="65"/>
      <c r="K537" s="65"/>
      <c r="N537" s="65"/>
      <c r="O537" s="65"/>
      <c r="R537" s="65"/>
      <c r="S537" s="65"/>
    </row>
    <row r="538" spans="2:19" ht="15" x14ac:dyDescent="0.25">
      <c r="B538" s="65"/>
      <c r="C538" s="65"/>
      <c r="F538" s="65"/>
      <c r="G538" s="65"/>
      <c r="J538" s="65"/>
      <c r="K538" s="65"/>
      <c r="N538" s="65"/>
      <c r="O538" s="65"/>
      <c r="R538" s="65"/>
      <c r="S538" s="65"/>
    </row>
    <row r="539" spans="2:19" ht="15" x14ac:dyDescent="0.25">
      <c r="B539" s="65"/>
      <c r="C539" s="65"/>
      <c r="F539" s="65"/>
      <c r="G539" s="65"/>
      <c r="J539" s="65"/>
      <c r="K539" s="65"/>
      <c r="N539" s="65"/>
      <c r="O539" s="65"/>
      <c r="R539" s="65"/>
      <c r="S539" s="65"/>
    </row>
    <row r="540" spans="2:19" ht="15" x14ac:dyDescent="0.25">
      <c r="B540" s="65"/>
      <c r="C540" s="65"/>
      <c r="F540" s="65"/>
      <c r="G540" s="65"/>
      <c r="J540" s="65"/>
      <c r="K540" s="65"/>
      <c r="N540" s="65"/>
      <c r="O540" s="65"/>
      <c r="R540" s="65"/>
      <c r="S540" s="65"/>
    </row>
    <row r="541" spans="2:19" ht="15" x14ac:dyDescent="0.25">
      <c r="B541" s="65"/>
      <c r="C541" s="65"/>
      <c r="F541" s="65"/>
      <c r="G541" s="65"/>
      <c r="J541" s="65"/>
      <c r="K541" s="65"/>
      <c r="N541" s="65"/>
      <c r="O541" s="65"/>
      <c r="R541" s="65"/>
      <c r="S541" s="65"/>
    </row>
    <row r="542" spans="2:19" ht="15" x14ac:dyDescent="0.25">
      <c r="B542" s="65"/>
      <c r="C542" s="65"/>
      <c r="F542" s="65"/>
      <c r="G542" s="65"/>
      <c r="J542" s="65"/>
      <c r="K542" s="65"/>
      <c r="N542" s="65"/>
      <c r="O542" s="65"/>
      <c r="R542" s="65"/>
      <c r="S542" s="65"/>
    </row>
    <row r="543" spans="2:19" ht="15" x14ac:dyDescent="0.25">
      <c r="B543" s="65"/>
      <c r="C543" s="65"/>
      <c r="F543" s="65"/>
      <c r="G543" s="65"/>
      <c r="J543" s="65"/>
      <c r="K543" s="65"/>
      <c r="N543" s="65"/>
      <c r="O543" s="65"/>
      <c r="R543" s="65"/>
      <c r="S543" s="65"/>
    </row>
    <row r="544" spans="2:19" ht="15" x14ac:dyDescent="0.25">
      <c r="B544" s="65"/>
      <c r="C544" s="65"/>
      <c r="F544" s="65"/>
      <c r="G544" s="65"/>
      <c r="J544" s="65"/>
      <c r="K544" s="65"/>
      <c r="N544" s="65"/>
      <c r="O544" s="65"/>
      <c r="R544" s="65"/>
      <c r="S544" s="65"/>
    </row>
    <row r="545" spans="2:19" ht="15" x14ac:dyDescent="0.25">
      <c r="B545" s="65"/>
      <c r="C545" s="65"/>
      <c r="F545" s="65"/>
      <c r="G545" s="65"/>
      <c r="J545" s="65"/>
      <c r="K545" s="65"/>
      <c r="N545" s="65"/>
      <c r="O545" s="65"/>
      <c r="R545" s="65"/>
      <c r="S545" s="65"/>
    </row>
    <row r="546" spans="2:19" ht="15" x14ac:dyDescent="0.25">
      <c r="B546" s="65"/>
      <c r="C546" s="65"/>
      <c r="F546" s="65"/>
      <c r="G546" s="65"/>
      <c r="J546" s="65"/>
      <c r="K546" s="65"/>
      <c r="N546" s="65"/>
      <c r="O546" s="65"/>
      <c r="R546" s="65"/>
      <c r="S546" s="65"/>
    </row>
    <row r="547" spans="2:19" ht="15" x14ac:dyDescent="0.25">
      <c r="B547" s="65"/>
      <c r="C547" s="65"/>
      <c r="F547" s="65"/>
      <c r="G547" s="65"/>
      <c r="J547" s="65"/>
      <c r="K547" s="65"/>
      <c r="N547" s="65"/>
      <c r="O547" s="65"/>
      <c r="R547" s="65"/>
      <c r="S547" s="65"/>
    </row>
    <row r="548" spans="2:19" ht="15" x14ac:dyDescent="0.25">
      <c r="B548" s="65"/>
      <c r="C548" s="65"/>
      <c r="F548" s="65"/>
      <c r="G548" s="65"/>
      <c r="J548" s="65"/>
      <c r="K548" s="65"/>
      <c r="N548" s="65"/>
      <c r="O548" s="65"/>
      <c r="R548" s="65"/>
      <c r="S548" s="65"/>
    </row>
    <row r="549" spans="2:19" ht="15" x14ac:dyDescent="0.25">
      <c r="B549" s="65"/>
      <c r="C549" s="65"/>
      <c r="F549" s="65"/>
      <c r="G549" s="65"/>
      <c r="J549" s="65"/>
      <c r="K549" s="65"/>
      <c r="N549" s="65"/>
      <c r="O549" s="65"/>
      <c r="R549" s="65"/>
      <c r="S549" s="65"/>
    </row>
    <row r="550" spans="2:19" ht="15" x14ac:dyDescent="0.25">
      <c r="B550" s="65"/>
      <c r="C550" s="65"/>
      <c r="F550" s="65"/>
      <c r="G550" s="65"/>
      <c r="J550" s="65"/>
      <c r="K550" s="65"/>
      <c r="N550" s="65"/>
      <c r="O550" s="65"/>
      <c r="R550" s="65"/>
      <c r="S550" s="65"/>
    </row>
    <row r="551" spans="2:19" ht="15" x14ac:dyDescent="0.25">
      <c r="B551" s="65"/>
      <c r="C551" s="65"/>
      <c r="F551" s="65"/>
      <c r="G551" s="65"/>
      <c r="J551" s="65"/>
      <c r="K551" s="65"/>
      <c r="N551" s="65"/>
      <c r="O551" s="65"/>
      <c r="R551" s="65"/>
      <c r="S551" s="65"/>
    </row>
    <row r="552" spans="2:19" ht="15" x14ac:dyDescent="0.25">
      <c r="B552" s="65"/>
      <c r="C552" s="65"/>
      <c r="F552" s="65"/>
      <c r="G552" s="65"/>
      <c r="J552" s="65"/>
      <c r="K552" s="65"/>
      <c r="N552" s="65"/>
      <c r="O552" s="65"/>
      <c r="R552" s="65"/>
      <c r="S552" s="65"/>
    </row>
    <row r="553" spans="2:19" ht="15" x14ac:dyDescent="0.25">
      <c r="B553" s="65"/>
      <c r="C553" s="65"/>
      <c r="F553" s="65"/>
      <c r="G553" s="65"/>
      <c r="J553" s="65"/>
      <c r="K553" s="65"/>
      <c r="N553" s="65"/>
      <c r="O553" s="65"/>
      <c r="R553" s="65"/>
      <c r="S553" s="65"/>
    </row>
    <row r="554" spans="2:19" ht="15" x14ac:dyDescent="0.25">
      <c r="B554" s="65"/>
      <c r="C554" s="65"/>
      <c r="F554" s="65"/>
      <c r="G554" s="65"/>
      <c r="J554" s="65"/>
      <c r="K554" s="65"/>
      <c r="N554" s="65"/>
      <c r="O554" s="65"/>
      <c r="R554" s="65"/>
      <c r="S554" s="65"/>
    </row>
    <row r="555" spans="2:19" ht="15" x14ac:dyDescent="0.25">
      <c r="B555" s="65"/>
      <c r="C555" s="65"/>
      <c r="F555" s="65"/>
      <c r="G555" s="65"/>
      <c r="J555" s="65"/>
      <c r="K555" s="65"/>
      <c r="N555" s="65"/>
      <c r="O555" s="65"/>
      <c r="R555" s="65"/>
      <c r="S555" s="65"/>
    </row>
    <row r="556" spans="2:19" ht="15" x14ac:dyDescent="0.25">
      <c r="B556" s="65"/>
      <c r="C556" s="65"/>
      <c r="F556" s="65"/>
      <c r="G556" s="65"/>
      <c r="J556" s="65"/>
      <c r="K556" s="65"/>
      <c r="N556" s="65"/>
      <c r="O556" s="65"/>
      <c r="R556" s="65"/>
      <c r="S556" s="65"/>
    </row>
    <row r="557" spans="2:19" ht="15" x14ac:dyDescent="0.25">
      <c r="B557" s="65"/>
      <c r="C557" s="65"/>
      <c r="F557" s="65"/>
      <c r="G557" s="65"/>
      <c r="J557" s="65"/>
      <c r="K557" s="65"/>
      <c r="N557" s="65"/>
      <c r="O557" s="65"/>
      <c r="R557" s="65"/>
      <c r="S557" s="65"/>
    </row>
    <row r="558" spans="2:19" ht="15" x14ac:dyDescent="0.25">
      <c r="B558" s="65"/>
      <c r="C558" s="65"/>
      <c r="F558" s="65"/>
      <c r="G558" s="65"/>
      <c r="J558" s="65"/>
      <c r="K558" s="65"/>
      <c r="N558" s="65"/>
      <c r="O558" s="65"/>
      <c r="R558" s="65"/>
      <c r="S558" s="65"/>
    </row>
    <row r="559" spans="2:19" ht="15" x14ac:dyDescent="0.25">
      <c r="B559" s="65"/>
      <c r="C559" s="65"/>
      <c r="F559" s="65"/>
      <c r="G559" s="65"/>
      <c r="J559" s="65"/>
      <c r="K559" s="65"/>
      <c r="N559" s="65"/>
      <c r="O559" s="65"/>
      <c r="R559" s="65"/>
      <c r="S559" s="65"/>
    </row>
    <row r="560" spans="2:19" ht="15" x14ac:dyDescent="0.25">
      <c r="B560" s="65"/>
      <c r="C560" s="65"/>
      <c r="F560" s="65"/>
      <c r="G560" s="65"/>
      <c r="J560" s="65"/>
      <c r="K560" s="65"/>
      <c r="N560" s="65"/>
      <c r="O560" s="65"/>
      <c r="R560" s="65"/>
      <c r="S560" s="65"/>
    </row>
    <row r="561" spans="2:19" ht="15" x14ac:dyDescent="0.25">
      <c r="B561" s="65"/>
      <c r="C561" s="65"/>
      <c r="F561" s="65"/>
      <c r="G561" s="65"/>
      <c r="J561" s="65"/>
      <c r="K561" s="65"/>
      <c r="N561" s="65"/>
      <c r="O561" s="65"/>
      <c r="R561" s="65"/>
      <c r="S561" s="65"/>
    </row>
    <row r="562" spans="2:19" ht="15" x14ac:dyDescent="0.25">
      <c r="B562" s="65"/>
      <c r="C562" s="65"/>
      <c r="F562" s="65"/>
      <c r="G562" s="65"/>
      <c r="J562" s="65"/>
      <c r="K562" s="65"/>
      <c r="N562" s="65"/>
      <c r="O562" s="65"/>
      <c r="R562" s="65"/>
      <c r="S562" s="65"/>
    </row>
    <row r="563" spans="2:19" ht="15" x14ac:dyDescent="0.25">
      <c r="B563" s="65"/>
      <c r="C563" s="65"/>
      <c r="F563" s="65"/>
      <c r="G563" s="65"/>
      <c r="J563" s="65"/>
      <c r="K563" s="65"/>
      <c r="N563" s="65"/>
      <c r="O563" s="65"/>
      <c r="R563" s="65"/>
      <c r="S563" s="65"/>
    </row>
    <row r="564" spans="2:19" ht="15" x14ac:dyDescent="0.25">
      <c r="B564" s="65"/>
      <c r="C564" s="65"/>
      <c r="F564" s="65"/>
      <c r="G564" s="65"/>
      <c r="J564" s="65"/>
      <c r="K564" s="65"/>
      <c r="N564" s="65"/>
      <c r="O564" s="65"/>
      <c r="R564" s="65"/>
      <c r="S564" s="65"/>
    </row>
    <row r="565" spans="2:19" ht="15" x14ac:dyDescent="0.25">
      <c r="B565" s="65"/>
      <c r="C565" s="65"/>
      <c r="F565" s="65"/>
      <c r="G565" s="65"/>
      <c r="J565" s="65"/>
      <c r="K565" s="65"/>
      <c r="N565" s="65"/>
      <c r="O565" s="65"/>
      <c r="R565" s="65"/>
      <c r="S565" s="65"/>
    </row>
    <row r="566" spans="2:19" ht="15" x14ac:dyDescent="0.25">
      <c r="B566" s="65"/>
      <c r="C566" s="65"/>
      <c r="F566" s="65"/>
      <c r="G566" s="65"/>
      <c r="J566" s="65"/>
      <c r="K566" s="65"/>
      <c r="N566" s="65"/>
      <c r="O566" s="65"/>
      <c r="R566" s="65"/>
      <c r="S566" s="65"/>
    </row>
    <row r="567" spans="2:19" ht="15" x14ac:dyDescent="0.25">
      <c r="B567" s="65"/>
      <c r="C567" s="65"/>
      <c r="F567" s="65"/>
      <c r="G567" s="65"/>
      <c r="J567" s="65"/>
      <c r="K567" s="65"/>
      <c r="N567" s="65"/>
      <c r="O567" s="65"/>
      <c r="R567" s="65"/>
      <c r="S567" s="65"/>
    </row>
    <row r="568" spans="2:19" ht="15" x14ac:dyDescent="0.25">
      <c r="B568" s="65"/>
      <c r="C568" s="65"/>
      <c r="F568" s="65"/>
      <c r="G568" s="65"/>
      <c r="J568" s="65"/>
      <c r="K568" s="65"/>
      <c r="N568" s="65"/>
      <c r="O568" s="65"/>
      <c r="R568" s="65"/>
      <c r="S568" s="65"/>
    </row>
    <row r="569" spans="2:19" ht="15" x14ac:dyDescent="0.25">
      <c r="B569" s="65"/>
      <c r="C569" s="65"/>
      <c r="F569" s="65"/>
      <c r="G569" s="65"/>
      <c r="J569" s="65"/>
      <c r="K569" s="65"/>
      <c r="N569" s="65"/>
      <c r="O569" s="65"/>
      <c r="R569" s="65"/>
      <c r="S569" s="65"/>
    </row>
    <row r="570" spans="2:19" ht="15" x14ac:dyDescent="0.25">
      <c r="B570" s="65"/>
      <c r="C570" s="65"/>
      <c r="F570" s="65"/>
      <c r="G570" s="65"/>
      <c r="J570" s="65"/>
      <c r="K570" s="65"/>
      <c r="N570" s="65"/>
      <c r="O570" s="65"/>
      <c r="R570" s="65"/>
      <c r="S570" s="65"/>
    </row>
    <row r="571" spans="2:19" ht="15" x14ac:dyDescent="0.25">
      <c r="B571" s="65"/>
      <c r="C571" s="65"/>
      <c r="F571" s="65"/>
      <c r="G571" s="65"/>
      <c r="J571" s="65"/>
      <c r="K571" s="65"/>
      <c r="N571" s="65"/>
      <c r="O571" s="65"/>
      <c r="R571" s="65"/>
      <c r="S571" s="65"/>
    </row>
    <row r="572" spans="2:19" ht="15" x14ac:dyDescent="0.25">
      <c r="B572" s="65"/>
      <c r="C572" s="65"/>
      <c r="F572" s="65"/>
      <c r="G572" s="65"/>
      <c r="J572" s="65"/>
      <c r="K572" s="65"/>
      <c r="N572" s="65"/>
      <c r="O572" s="65"/>
      <c r="R572" s="65"/>
      <c r="S572" s="65"/>
    </row>
    <row r="573" spans="2:19" ht="15" x14ac:dyDescent="0.25">
      <c r="B573" s="65"/>
      <c r="C573" s="65"/>
      <c r="F573" s="65"/>
      <c r="G573" s="65"/>
      <c r="J573" s="65"/>
      <c r="K573" s="65"/>
      <c r="N573" s="65"/>
      <c r="O573" s="65"/>
      <c r="R573" s="65"/>
      <c r="S573" s="65"/>
    </row>
    <row r="574" spans="2:19" ht="15" x14ac:dyDescent="0.25">
      <c r="B574" s="65"/>
      <c r="C574" s="65"/>
      <c r="F574" s="65"/>
      <c r="G574" s="65"/>
      <c r="J574" s="65"/>
      <c r="K574" s="65"/>
      <c r="N574" s="65"/>
      <c r="O574" s="65"/>
      <c r="R574" s="65"/>
      <c r="S574" s="65"/>
    </row>
    <row r="575" spans="2:19" ht="15" x14ac:dyDescent="0.25">
      <c r="B575" s="65"/>
      <c r="C575" s="65"/>
      <c r="F575" s="65"/>
      <c r="G575" s="65"/>
      <c r="J575" s="65"/>
      <c r="K575" s="65"/>
      <c r="N575" s="65"/>
      <c r="O575" s="65"/>
      <c r="R575" s="65"/>
      <c r="S575" s="65"/>
    </row>
    <row r="576" spans="2:19" ht="15" x14ac:dyDescent="0.25">
      <c r="B576" s="65"/>
      <c r="C576" s="65"/>
      <c r="F576" s="65"/>
      <c r="G576" s="65"/>
      <c r="J576" s="65"/>
      <c r="K576" s="65"/>
      <c r="N576" s="65"/>
      <c r="O576" s="65"/>
      <c r="R576" s="65"/>
      <c r="S576" s="65"/>
    </row>
    <row r="577" spans="2:19" ht="15" x14ac:dyDescent="0.25">
      <c r="B577" s="65"/>
      <c r="C577" s="65"/>
      <c r="F577" s="65"/>
      <c r="G577" s="65"/>
      <c r="J577" s="65"/>
      <c r="K577" s="65"/>
      <c r="N577" s="65"/>
      <c r="O577" s="65"/>
      <c r="R577" s="65"/>
      <c r="S577" s="65"/>
    </row>
    <row r="578" spans="2:19" ht="15" x14ac:dyDescent="0.25">
      <c r="B578" s="65"/>
      <c r="C578" s="65"/>
      <c r="F578" s="65"/>
      <c r="G578" s="65"/>
      <c r="J578" s="65"/>
      <c r="K578" s="65"/>
      <c r="N578" s="65"/>
      <c r="O578" s="65"/>
      <c r="R578" s="65"/>
      <c r="S578" s="65"/>
    </row>
    <row r="579" spans="2:19" ht="15" x14ac:dyDescent="0.25">
      <c r="B579" s="65"/>
      <c r="C579" s="65"/>
      <c r="F579" s="65"/>
      <c r="G579" s="65"/>
      <c r="J579" s="65"/>
      <c r="K579" s="65"/>
      <c r="N579" s="65"/>
      <c r="O579" s="65"/>
      <c r="R579" s="65"/>
      <c r="S579" s="65"/>
    </row>
    <row r="580" spans="2:19" ht="15" x14ac:dyDescent="0.25">
      <c r="B580" s="65"/>
      <c r="C580" s="65"/>
      <c r="F580" s="65"/>
      <c r="G580" s="65"/>
      <c r="J580" s="65"/>
      <c r="K580" s="65"/>
      <c r="N580" s="65"/>
      <c r="O580" s="65"/>
      <c r="R580" s="65"/>
      <c r="S580" s="65"/>
    </row>
    <row r="581" spans="2:19" ht="15" x14ac:dyDescent="0.25">
      <c r="B581" s="65"/>
      <c r="C581" s="65"/>
      <c r="F581" s="65"/>
      <c r="G581" s="65"/>
      <c r="J581" s="65"/>
      <c r="K581" s="65"/>
      <c r="N581" s="65"/>
      <c r="O581" s="65"/>
      <c r="R581" s="65"/>
      <c r="S581" s="65"/>
    </row>
    <row r="582" spans="2:19" ht="15" x14ac:dyDescent="0.25">
      <c r="B582" s="65"/>
      <c r="C582" s="65"/>
      <c r="F582" s="65"/>
      <c r="G582" s="65"/>
      <c r="J582" s="65"/>
      <c r="K582" s="65"/>
      <c r="N582" s="65"/>
      <c r="O582" s="65"/>
      <c r="R582" s="65"/>
      <c r="S582" s="65"/>
    </row>
    <row r="583" spans="2:19" ht="15" x14ac:dyDescent="0.25">
      <c r="B583" s="65"/>
      <c r="C583" s="65"/>
      <c r="F583" s="65"/>
      <c r="G583" s="65"/>
      <c r="J583" s="65"/>
      <c r="K583" s="65"/>
      <c r="N583" s="65"/>
      <c r="O583" s="65"/>
      <c r="R583" s="65"/>
      <c r="S583" s="65"/>
    </row>
    <row r="584" spans="2:19" ht="15" x14ac:dyDescent="0.25">
      <c r="B584" s="65"/>
      <c r="C584" s="65"/>
      <c r="F584" s="65"/>
      <c r="G584" s="65"/>
      <c r="J584" s="65"/>
      <c r="K584" s="65"/>
      <c r="N584" s="65"/>
      <c r="O584" s="65"/>
      <c r="R584" s="65"/>
      <c r="S584" s="65"/>
    </row>
    <row r="585" spans="2:19" ht="15" x14ac:dyDescent="0.25">
      <c r="B585" s="65"/>
      <c r="C585" s="65"/>
      <c r="F585" s="65"/>
      <c r="G585" s="65"/>
      <c r="J585" s="65"/>
      <c r="K585" s="65"/>
      <c r="N585" s="65"/>
      <c r="O585" s="65"/>
      <c r="R585" s="65"/>
      <c r="S585" s="65"/>
    </row>
    <row r="586" spans="2:19" ht="15" x14ac:dyDescent="0.25">
      <c r="B586" s="65"/>
      <c r="C586" s="65"/>
      <c r="F586" s="65"/>
      <c r="G586" s="65"/>
      <c r="J586" s="65"/>
      <c r="K586" s="65"/>
      <c r="N586" s="65"/>
      <c r="O586" s="65"/>
      <c r="R586" s="65"/>
      <c r="S586" s="65"/>
    </row>
    <row r="587" spans="2:19" ht="15" x14ac:dyDescent="0.25">
      <c r="B587" s="65"/>
      <c r="C587" s="65"/>
      <c r="F587" s="65"/>
      <c r="G587" s="65"/>
      <c r="J587" s="65"/>
      <c r="K587" s="65"/>
      <c r="N587" s="65"/>
      <c r="O587" s="65"/>
      <c r="R587" s="65"/>
      <c r="S587" s="65"/>
    </row>
    <row r="588" spans="2:19" ht="15" x14ac:dyDescent="0.25">
      <c r="B588" s="65"/>
      <c r="C588" s="65"/>
      <c r="F588" s="65"/>
      <c r="G588" s="65"/>
      <c r="J588" s="65"/>
      <c r="K588" s="65"/>
      <c r="N588" s="65"/>
      <c r="O588" s="65"/>
      <c r="R588" s="65"/>
      <c r="S588" s="65"/>
    </row>
    <row r="589" spans="2:19" ht="15" x14ac:dyDescent="0.25">
      <c r="B589" s="65"/>
      <c r="C589" s="65"/>
      <c r="F589" s="65"/>
      <c r="G589" s="65"/>
      <c r="J589" s="65"/>
      <c r="K589" s="65"/>
      <c r="N589" s="65"/>
      <c r="O589" s="65"/>
      <c r="R589" s="65"/>
      <c r="S589" s="65"/>
    </row>
    <row r="590" spans="2:19" ht="15" x14ac:dyDescent="0.25">
      <c r="B590" s="65"/>
      <c r="C590" s="65"/>
      <c r="F590" s="65"/>
      <c r="G590" s="65"/>
      <c r="J590" s="65"/>
      <c r="K590" s="65"/>
      <c r="N590" s="65"/>
      <c r="O590" s="65"/>
      <c r="R590" s="65"/>
      <c r="S590" s="65"/>
    </row>
    <row r="591" spans="2:19" ht="15" x14ac:dyDescent="0.25">
      <c r="B591" s="65"/>
      <c r="C591" s="65"/>
      <c r="F591" s="65"/>
      <c r="G591" s="65"/>
      <c r="J591" s="65"/>
      <c r="K591" s="65"/>
      <c r="N591" s="65"/>
      <c r="O591" s="65"/>
      <c r="R591" s="65"/>
      <c r="S591" s="65"/>
    </row>
    <row r="592" spans="2:19" ht="15" x14ac:dyDescent="0.25">
      <c r="B592" s="65"/>
      <c r="C592" s="65"/>
      <c r="F592" s="65"/>
      <c r="G592" s="65"/>
      <c r="J592" s="65"/>
      <c r="K592" s="65"/>
      <c r="N592" s="65"/>
      <c r="O592" s="65"/>
      <c r="R592" s="65"/>
      <c r="S592" s="65"/>
    </row>
    <row r="593" spans="2:19" ht="15" x14ac:dyDescent="0.25">
      <c r="B593" s="65"/>
      <c r="C593" s="65"/>
      <c r="F593" s="65"/>
      <c r="G593" s="65"/>
      <c r="J593" s="65"/>
      <c r="K593" s="65"/>
      <c r="N593" s="65"/>
      <c r="O593" s="65"/>
      <c r="R593" s="65"/>
      <c r="S593" s="65"/>
    </row>
    <row r="594" spans="2:19" ht="15" x14ac:dyDescent="0.25">
      <c r="B594" s="65"/>
      <c r="C594" s="65"/>
      <c r="F594" s="65"/>
      <c r="G594" s="65"/>
      <c r="J594" s="65"/>
      <c r="K594" s="65"/>
      <c r="N594" s="65"/>
      <c r="O594" s="65"/>
      <c r="R594" s="65"/>
      <c r="S594" s="65"/>
    </row>
    <row r="595" spans="2:19" ht="15" x14ac:dyDescent="0.25">
      <c r="B595" s="65"/>
      <c r="C595" s="65"/>
      <c r="F595" s="65"/>
      <c r="G595" s="65"/>
      <c r="J595" s="65"/>
      <c r="K595" s="65"/>
      <c r="N595" s="65"/>
      <c r="O595" s="65"/>
      <c r="R595" s="65"/>
      <c r="S595" s="65"/>
    </row>
    <row r="596" spans="2:19" ht="15" x14ac:dyDescent="0.25">
      <c r="B596" s="65"/>
      <c r="C596" s="65"/>
      <c r="F596" s="65"/>
      <c r="G596" s="65"/>
      <c r="J596" s="65"/>
      <c r="K596" s="65"/>
      <c r="N596" s="65"/>
      <c r="O596" s="65"/>
      <c r="R596" s="65"/>
      <c r="S596" s="65"/>
    </row>
    <row r="597" spans="2:19" ht="15" x14ac:dyDescent="0.25">
      <c r="B597" s="65"/>
      <c r="C597" s="65"/>
      <c r="F597" s="65"/>
      <c r="G597" s="65"/>
      <c r="J597" s="65"/>
      <c r="K597" s="65"/>
      <c r="N597" s="65"/>
      <c r="O597" s="65"/>
      <c r="R597" s="65"/>
      <c r="S597" s="65"/>
    </row>
    <row r="598" spans="2:19" ht="15" x14ac:dyDescent="0.25">
      <c r="B598" s="65"/>
      <c r="C598" s="65"/>
      <c r="F598" s="65"/>
      <c r="G598" s="65"/>
      <c r="J598" s="65"/>
      <c r="K598" s="65"/>
      <c r="N598" s="65"/>
      <c r="O598" s="65"/>
      <c r="R598" s="65"/>
      <c r="S598" s="65"/>
    </row>
    <row r="599" spans="2:19" ht="15" x14ac:dyDescent="0.25">
      <c r="B599" s="65"/>
      <c r="C599" s="65"/>
      <c r="F599" s="65"/>
      <c r="G599" s="65"/>
      <c r="J599" s="65"/>
      <c r="K599" s="65"/>
      <c r="N599" s="65"/>
      <c r="O599" s="65"/>
      <c r="R599" s="65"/>
      <c r="S599" s="65"/>
    </row>
    <row r="600" spans="2:19" ht="15" x14ac:dyDescent="0.25">
      <c r="B600" s="65"/>
      <c r="C600" s="65"/>
      <c r="F600" s="65"/>
      <c r="G600" s="65"/>
      <c r="J600" s="65"/>
      <c r="K600" s="65"/>
      <c r="N600" s="65"/>
      <c r="O600" s="65"/>
      <c r="R600" s="65"/>
      <c r="S600" s="65"/>
    </row>
    <row r="601" spans="2:19" ht="15" x14ac:dyDescent="0.25">
      <c r="B601" s="65"/>
      <c r="C601" s="65"/>
      <c r="F601" s="65"/>
      <c r="G601" s="65"/>
      <c r="J601" s="65"/>
      <c r="K601" s="65"/>
      <c r="N601" s="65"/>
      <c r="O601" s="65"/>
      <c r="R601" s="65"/>
      <c r="S601" s="65"/>
    </row>
    <row r="602" spans="2:19" ht="15" x14ac:dyDescent="0.25">
      <c r="B602" s="65"/>
      <c r="C602" s="65"/>
      <c r="F602" s="65"/>
      <c r="G602" s="65"/>
      <c r="J602" s="65"/>
      <c r="K602" s="65"/>
      <c r="N602" s="65"/>
      <c r="O602" s="65"/>
      <c r="R602" s="65"/>
      <c r="S602" s="65"/>
    </row>
    <row r="603" spans="2:19" ht="15" x14ac:dyDescent="0.25">
      <c r="B603" s="65"/>
      <c r="C603" s="65"/>
      <c r="F603" s="65"/>
      <c r="G603" s="65"/>
      <c r="J603" s="65"/>
      <c r="K603" s="65"/>
      <c r="N603" s="65"/>
      <c r="O603" s="65"/>
      <c r="R603" s="65"/>
      <c r="S603" s="65"/>
    </row>
    <row r="604" spans="2:19" ht="15" x14ac:dyDescent="0.25">
      <c r="B604" s="65"/>
      <c r="C604" s="65"/>
      <c r="F604" s="65"/>
      <c r="G604" s="65"/>
      <c r="J604" s="65"/>
      <c r="K604" s="65"/>
      <c r="N604" s="65"/>
      <c r="O604" s="65"/>
      <c r="R604" s="65"/>
      <c r="S604" s="65"/>
    </row>
    <row r="605" spans="2:19" ht="15" x14ac:dyDescent="0.25">
      <c r="B605" s="65"/>
      <c r="C605" s="65"/>
      <c r="F605" s="65"/>
      <c r="G605" s="65"/>
      <c r="J605" s="65"/>
      <c r="K605" s="65"/>
      <c r="N605" s="65"/>
      <c r="O605" s="65"/>
      <c r="R605" s="65"/>
      <c r="S605" s="65"/>
    </row>
    <row r="606" spans="2:19" ht="15" x14ac:dyDescent="0.25">
      <c r="B606" s="65"/>
      <c r="C606" s="65"/>
      <c r="F606" s="65"/>
      <c r="G606" s="65"/>
      <c r="J606" s="65"/>
      <c r="K606" s="65"/>
      <c r="N606" s="65"/>
      <c r="O606" s="65"/>
      <c r="R606" s="65"/>
      <c r="S606" s="65"/>
    </row>
    <row r="607" spans="2:19" ht="15" x14ac:dyDescent="0.25">
      <c r="B607" s="65"/>
      <c r="C607" s="65"/>
      <c r="F607" s="65"/>
      <c r="G607" s="65"/>
      <c r="J607" s="65"/>
      <c r="K607" s="65"/>
      <c r="N607" s="65"/>
      <c r="O607" s="65"/>
      <c r="R607" s="65"/>
      <c r="S607" s="65"/>
    </row>
    <row r="608" spans="2:19" ht="15" x14ac:dyDescent="0.25">
      <c r="B608" s="65"/>
      <c r="C608" s="65"/>
      <c r="F608" s="65"/>
      <c r="G608" s="65"/>
      <c r="J608" s="65"/>
      <c r="K608" s="65"/>
      <c r="N608" s="65"/>
      <c r="O608" s="65"/>
      <c r="R608" s="65"/>
      <c r="S608" s="65"/>
    </row>
    <row r="609" spans="2:19" ht="15" x14ac:dyDescent="0.25">
      <c r="B609" s="65"/>
      <c r="C609" s="65"/>
      <c r="F609" s="65"/>
      <c r="G609" s="65"/>
      <c r="J609" s="65"/>
      <c r="K609" s="65"/>
      <c r="N609" s="65"/>
      <c r="O609" s="65"/>
      <c r="R609" s="65"/>
      <c r="S609" s="65"/>
    </row>
    <row r="610" spans="2:19" ht="15" x14ac:dyDescent="0.25">
      <c r="B610" s="65"/>
      <c r="C610" s="65"/>
      <c r="F610" s="65"/>
      <c r="G610" s="65"/>
      <c r="J610" s="65"/>
      <c r="K610" s="65"/>
      <c r="N610" s="65"/>
      <c r="O610" s="65"/>
      <c r="R610" s="65"/>
      <c r="S610" s="65"/>
    </row>
    <row r="611" spans="2:19" ht="15" x14ac:dyDescent="0.25">
      <c r="B611" s="65"/>
      <c r="C611" s="65"/>
      <c r="F611" s="65"/>
      <c r="G611" s="65"/>
      <c r="J611" s="65"/>
      <c r="K611" s="65"/>
      <c r="N611" s="65"/>
      <c r="O611" s="65"/>
      <c r="R611" s="65"/>
      <c r="S611" s="65"/>
    </row>
    <row r="612" spans="2:19" ht="15" x14ac:dyDescent="0.25">
      <c r="B612" s="65"/>
      <c r="C612" s="65"/>
      <c r="F612" s="65"/>
      <c r="G612" s="65"/>
      <c r="J612" s="65"/>
      <c r="K612" s="65"/>
      <c r="N612" s="65"/>
      <c r="O612" s="65"/>
      <c r="R612" s="65"/>
      <c r="S612" s="65"/>
    </row>
    <row r="613" spans="2:19" ht="15" x14ac:dyDescent="0.25">
      <c r="B613" s="65"/>
      <c r="C613" s="65"/>
      <c r="F613" s="65"/>
      <c r="G613" s="65"/>
      <c r="J613" s="65"/>
      <c r="K613" s="65"/>
      <c r="N613" s="65"/>
      <c r="O613" s="65"/>
      <c r="R613" s="65"/>
      <c r="S613" s="65"/>
    </row>
    <row r="614" spans="2:19" ht="15" x14ac:dyDescent="0.25">
      <c r="B614" s="65"/>
      <c r="C614" s="65"/>
      <c r="F614" s="65"/>
      <c r="G614" s="65"/>
      <c r="J614" s="65"/>
      <c r="K614" s="65"/>
      <c r="N614" s="65"/>
      <c r="O614" s="65"/>
      <c r="R614" s="65"/>
      <c r="S614" s="65"/>
    </row>
    <row r="615" spans="2:19" ht="15" x14ac:dyDescent="0.25">
      <c r="B615" s="65"/>
      <c r="C615" s="65"/>
      <c r="F615" s="65"/>
      <c r="G615" s="65"/>
      <c r="J615" s="65"/>
      <c r="K615" s="65"/>
      <c r="N615" s="65"/>
      <c r="O615" s="65"/>
      <c r="R615" s="65"/>
      <c r="S615" s="65"/>
    </row>
    <row r="616" spans="2:19" ht="15" x14ac:dyDescent="0.25">
      <c r="B616" s="65"/>
      <c r="C616" s="65"/>
      <c r="F616" s="65"/>
      <c r="G616" s="65"/>
      <c r="J616" s="65"/>
      <c r="K616" s="65"/>
      <c r="N616" s="65"/>
      <c r="O616" s="65"/>
      <c r="R616" s="65"/>
      <c r="S616" s="65"/>
    </row>
    <row r="617" spans="2:19" ht="15" x14ac:dyDescent="0.25">
      <c r="B617" s="65"/>
      <c r="C617" s="65"/>
      <c r="F617" s="65"/>
      <c r="G617" s="65"/>
      <c r="J617" s="65"/>
      <c r="K617" s="65"/>
      <c r="N617" s="65"/>
      <c r="O617" s="65"/>
      <c r="R617" s="65"/>
      <c r="S617" s="65"/>
    </row>
    <row r="618" spans="2:19" ht="15" x14ac:dyDescent="0.25">
      <c r="B618" s="65"/>
      <c r="C618" s="65"/>
      <c r="F618" s="65"/>
      <c r="G618" s="65"/>
      <c r="J618" s="65"/>
      <c r="K618" s="65"/>
      <c r="N618" s="65"/>
      <c r="O618" s="65"/>
      <c r="R618" s="65"/>
      <c r="S618" s="65"/>
    </row>
    <row r="619" spans="2:19" ht="15" x14ac:dyDescent="0.25">
      <c r="B619" s="65"/>
      <c r="C619" s="65"/>
      <c r="F619" s="65"/>
      <c r="G619" s="65"/>
      <c r="J619" s="65"/>
      <c r="K619" s="65"/>
      <c r="N619" s="65"/>
      <c r="O619" s="65"/>
      <c r="R619" s="65"/>
      <c r="S619" s="65"/>
    </row>
    <row r="620" spans="2:19" ht="15" x14ac:dyDescent="0.25">
      <c r="B620" s="65"/>
      <c r="C620" s="65"/>
      <c r="F620" s="65"/>
      <c r="G620" s="65"/>
      <c r="J620" s="65"/>
      <c r="K620" s="65"/>
      <c r="N620" s="65"/>
      <c r="O620" s="65"/>
      <c r="R620" s="65"/>
      <c r="S620" s="65"/>
    </row>
    <row r="621" spans="2:19" ht="15" x14ac:dyDescent="0.25">
      <c r="B621" s="65"/>
      <c r="C621" s="65"/>
      <c r="F621" s="65"/>
      <c r="G621" s="65"/>
      <c r="J621" s="65"/>
      <c r="K621" s="65"/>
      <c r="N621" s="65"/>
      <c r="O621" s="65"/>
      <c r="R621" s="65"/>
      <c r="S621" s="65"/>
    </row>
    <row r="622" spans="2:19" ht="15" x14ac:dyDescent="0.25">
      <c r="B622" s="65"/>
      <c r="C622" s="65"/>
      <c r="F622" s="65"/>
      <c r="G622" s="65"/>
      <c r="J622" s="65"/>
      <c r="K622" s="65"/>
      <c r="N622" s="65"/>
      <c r="O622" s="65"/>
      <c r="R622" s="65"/>
      <c r="S622" s="65"/>
    </row>
    <row r="623" spans="2:19" ht="15" x14ac:dyDescent="0.25">
      <c r="B623" s="65"/>
      <c r="C623" s="65"/>
      <c r="F623" s="65"/>
      <c r="G623" s="65"/>
      <c r="J623" s="65"/>
      <c r="K623" s="65"/>
      <c r="N623" s="65"/>
      <c r="O623" s="65"/>
      <c r="R623" s="65"/>
      <c r="S623" s="65"/>
    </row>
    <row r="624" spans="2:19" ht="15" x14ac:dyDescent="0.25">
      <c r="B624" s="65"/>
      <c r="C624" s="65"/>
      <c r="F624" s="65"/>
      <c r="G624" s="65"/>
      <c r="J624" s="65"/>
      <c r="K624" s="65"/>
      <c r="N624" s="65"/>
      <c r="O624" s="65"/>
      <c r="R624" s="65"/>
      <c r="S624" s="65"/>
    </row>
    <row r="625" spans="2:19" ht="15" x14ac:dyDescent="0.25">
      <c r="B625" s="65"/>
      <c r="C625" s="65"/>
      <c r="F625" s="65"/>
      <c r="G625" s="65"/>
      <c r="J625" s="65"/>
      <c r="K625" s="65"/>
      <c r="N625" s="65"/>
      <c r="O625" s="65"/>
      <c r="R625" s="65"/>
      <c r="S625" s="65"/>
    </row>
    <row r="626" spans="2:19" ht="15" x14ac:dyDescent="0.25">
      <c r="B626" s="65"/>
      <c r="C626" s="65"/>
      <c r="F626" s="65"/>
      <c r="G626" s="65"/>
      <c r="J626" s="65"/>
      <c r="K626" s="65"/>
      <c r="N626" s="65"/>
      <c r="O626" s="65"/>
      <c r="R626" s="65"/>
      <c r="S626" s="65"/>
    </row>
    <row r="627" spans="2:19" ht="15" x14ac:dyDescent="0.25">
      <c r="B627" s="65"/>
      <c r="C627" s="65"/>
      <c r="F627" s="65"/>
      <c r="G627" s="65"/>
      <c r="J627" s="65"/>
      <c r="K627" s="65"/>
      <c r="N627" s="65"/>
      <c r="O627" s="65"/>
      <c r="R627" s="65"/>
      <c r="S627" s="65"/>
    </row>
    <row r="628" spans="2:19" ht="15" x14ac:dyDescent="0.25">
      <c r="B628" s="65"/>
      <c r="C628" s="65"/>
      <c r="F628" s="65"/>
      <c r="G628" s="65"/>
      <c r="J628" s="65"/>
      <c r="K628" s="65"/>
      <c r="N628" s="65"/>
      <c r="O628" s="65"/>
      <c r="R628" s="65"/>
      <c r="S628" s="65"/>
    </row>
    <row r="629" spans="2:19" ht="15" x14ac:dyDescent="0.25">
      <c r="B629" s="65"/>
      <c r="C629" s="65"/>
      <c r="F629" s="65"/>
      <c r="G629" s="65"/>
      <c r="J629" s="65"/>
      <c r="K629" s="65"/>
      <c r="N629" s="65"/>
      <c r="O629" s="65"/>
      <c r="R629" s="65"/>
      <c r="S629" s="65"/>
    </row>
    <row r="630" spans="2:19" ht="15" x14ac:dyDescent="0.25">
      <c r="B630" s="65"/>
      <c r="C630" s="65"/>
      <c r="F630" s="65"/>
      <c r="G630" s="65"/>
      <c r="J630" s="65"/>
      <c r="K630" s="65"/>
      <c r="N630" s="65"/>
      <c r="O630" s="65"/>
      <c r="R630" s="65"/>
      <c r="S630" s="65"/>
    </row>
    <row r="631" spans="2:19" ht="15" x14ac:dyDescent="0.25">
      <c r="B631" s="65"/>
      <c r="C631" s="65"/>
      <c r="F631" s="65"/>
      <c r="G631" s="65"/>
      <c r="J631" s="65"/>
      <c r="K631" s="65"/>
      <c r="N631" s="65"/>
      <c r="O631" s="65"/>
      <c r="R631" s="65"/>
      <c r="S631" s="65"/>
    </row>
    <row r="632" spans="2:19" ht="15" x14ac:dyDescent="0.25">
      <c r="B632" s="65"/>
      <c r="C632" s="65"/>
      <c r="F632" s="65"/>
      <c r="G632" s="65"/>
      <c r="J632" s="65"/>
      <c r="K632" s="65"/>
      <c r="N632" s="65"/>
      <c r="O632" s="65"/>
      <c r="R632" s="65"/>
      <c r="S632" s="65"/>
    </row>
    <row r="633" spans="2:19" ht="15" x14ac:dyDescent="0.25">
      <c r="B633" s="65"/>
      <c r="C633" s="65"/>
      <c r="F633" s="65"/>
      <c r="G633" s="65"/>
      <c r="J633" s="65"/>
      <c r="K633" s="65"/>
      <c r="N633" s="65"/>
      <c r="O633" s="65"/>
      <c r="R633" s="65"/>
      <c r="S633" s="65"/>
    </row>
    <row r="634" spans="2:19" ht="15" x14ac:dyDescent="0.25">
      <c r="B634" s="65"/>
      <c r="C634" s="65"/>
      <c r="F634" s="65"/>
      <c r="G634" s="65"/>
      <c r="J634" s="65"/>
      <c r="K634" s="65"/>
      <c r="N634" s="65"/>
      <c r="O634" s="65"/>
      <c r="R634" s="65"/>
      <c r="S634" s="65"/>
    </row>
    <row r="635" spans="2:19" ht="15" x14ac:dyDescent="0.25">
      <c r="B635" s="65"/>
      <c r="C635" s="65"/>
      <c r="F635" s="65"/>
      <c r="G635" s="65"/>
      <c r="J635" s="65"/>
      <c r="K635" s="65"/>
      <c r="N635" s="65"/>
      <c r="O635" s="65"/>
      <c r="R635" s="65"/>
      <c r="S635" s="65"/>
    </row>
    <row r="636" spans="2:19" ht="15" x14ac:dyDescent="0.25">
      <c r="B636" s="65"/>
      <c r="C636" s="65"/>
      <c r="F636" s="65"/>
      <c r="G636" s="65"/>
      <c r="J636" s="65"/>
      <c r="K636" s="65"/>
      <c r="N636" s="65"/>
      <c r="O636" s="65"/>
      <c r="R636" s="65"/>
      <c r="S636" s="65"/>
    </row>
    <row r="637" spans="2:19" ht="15" x14ac:dyDescent="0.25">
      <c r="B637" s="65"/>
      <c r="C637" s="65"/>
      <c r="F637" s="65"/>
      <c r="G637" s="65"/>
      <c r="J637" s="65"/>
      <c r="K637" s="65"/>
      <c r="N637" s="65"/>
      <c r="O637" s="65"/>
      <c r="R637" s="65"/>
      <c r="S637" s="65"/>
    </row>
    <row r="638" spans="2:19" ht="15" x14ac:dyDescent="0.25">
      <c r="B638" s="65"/>
      <c r="C638" s="65"/>
      <c r="F638" s="65"/>
      <c r="G638" s="65"/>
      <c r="J638" s="65"/>
      <c r="K638" s="65"/>
      <c r="N638" s="65"/>
      <c r="O638" s="65"/>
      <c r="R638" s="65"/>
      <c r="S638" s="65"/>
    </row>
    <row r="639" spans="2:19" ht="15" x14ac:dyDescent="0.25">
      <c r="B639" s="65"/>
      <c r="C639" s="65"/>
      <c r="F639" s="65"/>
      <c r="G639" s="65"/>
      <c r="J639" s="65"/>
      <c r="K639" s="65"/>
      <c r="N639" s="65"/>
      <c r="O639" s="65"/>
      <c r="R639" s="65"/>
      <c r="S639" s="65"/>
    </row>
    <row r="640" spans="2:19" ht="15" x14ac:dyDescent="0.25">
      <c r="B640" s="65"/>
      <c r="C640" s="65"/>
      <c r="F640" s="65"/>
      <c r="G640" s="65"/>
      <c r="J640" s="65"/>
      <c r="K640" s="65"/>
      <c r="N640" s="65"/>
      <c r="O640" s="65"/>
      <c r="R640" s="65"/>
      <c r="S640" s="65"/>
    </row>
    <row r="641" spans="2:19" ht="15" x14ac:dyDescent="0.25">
      <c r="B641" s="65"/>
      <c r="C641" s="65"/>
      <c r="F641" s="65"/>
      <c r="G641" s="65"/>
      <c r="J641" s="65"/>
      <c r="K641" s="65"/>
      <c r="N641" s="65"/>
      <c r="O641" s="65"/>
      <c r="R641" s="65"/>
      <c r="S641" s="65"/>
    </row>
    <row r="642" spans="2:19" ht="15" x14ac:dyDescent="0.25">
      <c r="B642" s="65"/>
      <c r="C642" s="65"/>
      <c r="F642" s="65"/>
      <c r="G642" s="65"/>
      <c r="J642" s="65"/>
      <c r="K642" s="65"/>
      <c r="N642" s="65"/>
      <c r="O642" s="65"/>
      <c r="R642" s="65"/>
      <c r="S642" s="65"/>
    </row>
    <row r="643" spans="2:19" ht="15" x14ac:dyDescent="0.25">
      <c r="B643" s="65"/>
      <c r="C643" s="65"/>
      <c r="F643" s="65"/>
      <c r="G643" s="65"/>
      <c r="J643" s="65"/>
      <c r="K643" s="65"/>
      <c r="N643" s="65"/>
      <c r="O643" s="65"/>
      <c r="R643" s="65"/>
      <c r="S643" s="65"/>
    </row>
    <row r="644" spans="2:19" ht="15" x14ac:dyDescent="0.25">
      <c r="B644" s="65"/>
      <c r="C644" s="65"/>
      <c r="F644" s="65"/>
      <c r="G644" s="65"/>
      <c r="J644" s="65"/>
      <c r="K644" s="65"/>
      <c r="N644" s="65"/>
      <c r="O644" s="65"/>
      <c r="R644" s="65"/>
      <c r="S644" s="65"/>
    </row>
    <row r="645" spans="2:19" ht="15" x14ac:dyDescent="0.25">
      <c r="B645" s="65"/>
      <c r="C645" s="65"/>
      <c r="F645" s="65"/>
      <c r="G645" s="65"/>
      <c r="J645" s="65"/>
      <c r="K645" s="65"/>
      <c r="N645" s="65"/>
      <c r="O645" s="65"/>
      <c r="R645" s="65"/>
      <c r="S645" s="65"/>
    </row>
    <row r="646" spans="2:19" ht="15" x14ac:dyDescent="0.25">
      <c r="B646" s="65"/>
      <c r="C646" s="65"/>
      <c r="F646" s="65"/>
      <c r="G646" s="65"/>
      <c r="J646" s="65"/>
      <c r="K646" s="65"/>
      <c r="N646" s="65"/>
      <c r="O646" s="65"/>
      <c r="R646" s="65"/>
      <c r="S646" s="65"/>
    </row>
    <row r="647" spans="2:19" ht="15" x14ac:dyDescent="0.25">
      <c r="B647" s="65"/>
      <c r="C647" s="65"/>
      <c r="F647" s="65"/>
      <c r="G647" s="65"/>
      <c r="J647" s="65"/>
      <c r="K647" s="65"/>
      <c r="N647" s="65"/>
      <c r="O647" s="65"/>
      <c r="R647" s="65"/>
      <c r="S647" s="65"/>
    </row>
    <row r="648" spans="2:19" ht="15" x14ac:dyDescent="0.25">
      <c r="B648" s="65"/>
      <c r="C648" s="65"/>
      <c r="F648" s="65"/>
      <c r="G648" s="65"/>
      <c r="J648" s="65"/>
      <c r="K648" s="65"/>
      <c r="N648" s="65"/>
      <c r="O648" s="65"/>
      <c r="R648" s="65"/>
      <c r="S648" s="65"/>
    </row>
    <row r="649" spans="2:19" ht="15" x14ac:dyDescent="0.25">
      <c r="B649" s="65"/>
      <c r="C649" s="65"/>
      <c r="F649" s="65"/>
      <c r="G649" s="65"/>
      <c r="J649" s="65"/>
      <c r="K649" s="65"/>
      <c r="N649" s="65"/>
      <c r="O649" s="65"/>
      <c r="R649" s="65"/>
      <c r="S649" s="65"/>
    </row>
    <row r="650" spans="2:19" ht="15" x14ac:dyDescent="0.25">
      <c r="B650" s="65"/>
      <c r="C650" s="65"/>
      <c r="F650" s="65"/>
      <c r="G650" s="65"/>
      <c r="J650" s="65"/>
      <c r="K650" s="65"/>
      <c r="N650" s="65"/>
      <c r="O650" s="65"/>
      <c r="R650" s="65"/>
      <c r="S650" s="65"/>
    </row>
    <row r="651" spans="2:19" ht="15" x14ac:dyDescent="0.25">
      <c r="B651" s="65"/>
      <c r="C651" s="65"/>
      <c r="F651" s="65"/>
      <c r="G651" s="65"/>
      <c r="J651" s="65"/>
      <c r="K651" s="65"/>
      <c r="N651" s="65"/>
      <c r="O651" s="65"/>
      <c r="R651" s="65"/>
      <c r="S651" s="65"/>
    </row>
    <row r="652" spans="2:19" ht="15" x14ac:dyDescent="0.25">
      <c r="B652" s="65"/>
      <c r="C652" s="65"/>
      <c r="F652" s="65"/>
      <c r="G652" s="65"/>
      <c r="J652" s="65"/>
      <c r="K652" s="65"/>
      <c r="N652" s="65"/>
      <c r="O652" s="65"/>
      <c r="R652" s="65"/>
      <c r="S652" s="65"/>
    </row>
    <row r="653" spans="2:19" ht="15" x14ac:dyDescent="0.25">
      <c r="B653" s="65"/>
      <c r="C653" s="65"/>
      <c r="F653" s="65"/>
      <c r="G653" s="65"/>
      <c r="J653" s="65"/>
      <c r="K653" s="65"/>
      <c r="N653" s="65"/>
      <c r="O653" s="65"/>
      <c r="R653" s="65"/>
      <c r="S653" s="65"/>
    </row>
    <row r="654" spans="2:19" ht="15" x14ac:dyDescent="0.25">
      <c r="B654" s="65"/>
      <c r="C654" s="65"/>
      <c r="F654" s="65"/>
      <c r="G654" s="65"/>
      <c r="J654" s="65"/>
      <c r="K654" s="65"/>
      <c r="N654" s="65"/>
      <c r="O654" s="65"/>
      <c r="R654" s="65"/>
      <c r="S654" s="65"/>
    </row>
    <row r="655" spans="2:19" ht="15" x14ac:dyDescent="0.25">
      <c r="B655" s="65"/>
      <c r="C655" s="65"/>
      <c r="F655" s="65"/>
      <c r="G655" s="65"/>
      <c r="J655" s="65"/>
      <c r="K655" s="65"/>
      <c r="N655" s="65"/>
      <c r="O655" s="65"/>
      <c r="R655" s="65"/>
      <c r="S655" s="65"/>
    </row>
    <row r="656" spans="2:19" ht="15" x14ac:dyDescent="0.25">
      <c r="B656" s="65"/>
      <c r="C656" s="65"/>
      <c r="F656" s="65"/>
      <c r="G656" s="65"/>
      <c r="J656" s="65"/>
      <c r="K656" s="65"/>
      <c r="N656" s="65"/>
      <c r="O656" s="65"/>
      <c r="R656" s="65"/>
      <c r="S656" s="65"/>
    </row>
    <row r="657" spans="2:19" ht="15" x14ac:dyDescent="0.25">
      <c r="B657" s="65"/>
      <c r="C657" s="65"/>
      <c r="F657" s="65"/>
      <c r="G657" s="65"/>
      <c r="J657" s="65"/>
      <c r="K657" s="65"/>
      <c r="N657" s="65"/>
      <c r="O657" s="65"/>
      <c r="R657" s="65"/>
      <c r="S657" s="65"/>
    </row>
    <row r="658" spans="2:19" ht="15" x14ac:dyDescent="0.25">
      <c r="B658" s="65"/>
      <c r="C658" s="65"/>
      <c r="F658" s="65"/>
      <c r="G658" s="65"/>
      <c r="J658" s="65"/>
      <c r="K658" s="65"/>
      <c r="N658" s="65"/>
      <c r="O658" s="65"/>
      <c r="R658" s="65"/>
      <c r="S658" s="65"/>
    </row>
    <row r="659" spans="2:19" ht="15" x14ac:dyDescent="0.25">
      <c r="B659" s="65"/>
      <c r="C659" s="65"/>
      <c r="F659" s="65"/>
      <c r="G659" s="65"/>
      <c r="J659" s="65"/>
      <c r="K659" s="65"/>
      <c r="N659" s="65"/>
      <c r="O659" s="65"/>
      <c r="R659" s="65"/>
      <c r="S659" s="65"/>
    </row>
    <row r="660" spans="2:19" ht="15" x14ac:dyDescent="0.25">
      <c r="B660" s="65"/>
      <c r="C660" s="65"/>
      <c r="F660" s="65"/>
      <c r="G660" s="65"/>
      <c r="J660" s="65"/>
      <c r="K660" s="65"/>
      <c r="N660" s="65"/>
      <c r="O660" s="65"/>
      <c r="R660" s="65"/>
      <c r="S660" s="65"/>
    </row>
    <row r="661" spans="2:19" ht="15" x14ac:dyDescent="0.25">
      <c r="B661" s="65"/>
      <c r="C661" s="65"/>
      <c r="F661" s="65"/>
      <c r="G661" s="65"/>
      <c r="J661" s="65"/>
      <c r="K661" s="65"/>
      <c r="N661" s="65"/>
      <c r="O661" s="65"/>
      <c r="R661" s="65"/>
      <c r="S661" s="65"/>
    </row>
    <row r="662" spans="2:19" ht="15" x14ac:dyDescent="0.25">
      <c r="B662" s="65"/>
      <c r="C662" s="65"/>
      <c r="F662" s="65"/>
      <c r="G662" s="65"/>
      <c r="J662" s="65"/>
      <c r="K662" s="65"/>
      <c r="N662" s="65"/>
      <c r="O662" s="65"/>
      <c r="R662" s="65"/>
      <c r="S662" s="65"/>
    </row>
    <row r="663" spans="2:19" ht="15" x14ac:dyDescent="0.25">
      <c r="B663" s="65"/>
      <c r="C663" s="65"/>
      <c r="F663" s="65"/>
      <c r="G663" s="65"/>
      <c r="J663" s="65"/>
      <c r="K663" s="65"/>
      <c r="N663" s="65"/>
      <c r="O663" s="65"/>
      <c r="R663" s="65"/>
      <c r="S663" s="65"/>
    </row>
    <row r="664" spans="2:19" ht="15" x14ac:dyDescent="0.25">
      <c r="B664" s="65"/>
      <c r="C664" s="65"/>
      <c r="F664" s="65"/>
      <c r="G664" s="65"/>
      <c r="J664" s="65"/>
      <c r="K664" s="65"/>
      <c r="N664" s="65"/>
      <c r="O664" s="65"/>
      <c r="R664" s="65"/>
      <c r="S664" s="65"/>
    </row>
    <row r="665" spans="2:19" ht="15" x14ac:dyDescent="0.25">
      <c r="B665" s="65"/>
      <c r="C665" s="65"/>
      <c r="F665" s="65"/>
      <c r="G665" s="65"/>
      <c r="J665" s="65"/>
      <c r="K665" s="65"/>
      <c r="N665" s="65"/>
      <c r="O665" s="65"/>
      <c r="R665" s="65"/>
      <c r="S665" s="65"/>
    </row>
    <row r="666" spans="2:19" ht="15" x14ac:dyDescent="0.25">
      <c r="B666" s="65"/>
      <c r="C666" s="65"/>
      <c r="F666" s="65"/>
      <c r="G666" s="65"/>
      <c r="J666" s="65"/>
      <c r="K666" s="65"/>
      <c r="N666" s="65"/>
      <c r="O666" s="65"/>
      <c r="R666" s="65"/>
      <c r="S666" s="65"/>
    </row>
    <row r="667" spans="2:19" ht="15" x14ac:dyDescent="0.25">
      <c r="B667" s="65"/>
      <c r="C667" s="65"/>
      <c r="F667" s="65"/>
      <c r="G667" s="65"/>
      <c r="J667" s="65"/>
      <c r="K667" s="65"/>
      <c r="N667" s="65"/>
      <c r="O667" s="65"/>
      <c r="R667" s="65"/>
      <c r="S667" s="65"/>
    </row>
    <row r="668" spans="2:19" ht="15" x14ac:dyDescent="0.25">
      <c r="B668" s="65"/>
      <c r="C668" s="65"/>
      <c r="F668" s="65"/>
      <c r="G668" s="65"/>
      <c r="J668" s="65"/>
      <c r="K668" s="65"/>
      <c r="N668" s="65"/>
      <c r="O668" s="65"/>
      <c r="R668" s="65"/>
      <c r="S668" s="65"/>
    </row>
    <row r="669" spans="2:19" ht="15" x14ac:dyDescent="0.25">
      <c r="B669" s="65"/>
      <c r="C669" s="65"/>
      <c r="F669" s="65"/>
      <c r="G669" s="65"/>
      <c r="J669" s="65"/>
      <c r="K669" s="65"/>
      <c r="N669" s="65"/>
      <c r="O669" s="65"/>
      <c r="R669" s="65"/>
      <c r="S669" s="65"/>
    </row>
    <row r="670" spans="2:19" ht="15" x14ac:dyDescent="0.25">
      <c r="B670" s="65"/>
      <c r="C670" s="65"/>
      <c r="F670" s="65"/>
      <c r="G670" s="65"/>
      <c r="J670" s="65"/>
      <c r="K670" s="65"/>
      <c r="N670" s="65"/>
      <c r="O670" s="65"/>
      <c r="R670" s="65"/>
      <c r="S670" s="65"/>
    </row>
    <row r="671" spans="2:19" ht="15" x14ac:dyDescent="0.25">
      <c r="B671" s="65"/>
      <c r="C671" s="65"/>
      <c r="F671" s="65"/>
      <c r="G671" s="65"/>
      <c r="J671" s="65"/>
      <c r="K671" s="65"/>
      <c r="N671" s="65"/>
      <c r="O671" s="65"/>
      <c r="R671" s="65"/>
      <c r="S671" s="65"/>
    </row>
    <row r="672" spans="2:19" ht="15" x14ac:dyDescent="0.25">
      <c r="B672" s="65"/>
      <c r="C672" s="65"/>
      <c r="F672" s="65"/>
      <c r="G672" s="65"/>
      <c r="J672" s="65"/>
      <c r="K672" s="65"/>
      <c r="N672" s="65"/>
      <c r="O672" s="65"/>
      <c r="R672" s="65"/>
      <c r="S672" s="65"/>
    </row>
    <row r="673" spans="2:19" ht="15" x14ac:dyDescent="0.25">
      <c r="B673" s="65"/>
      <c r="C673" s="65"/>
      <c r="F673" s="65"/>
      <c r="G673" s="65"/>
      <c r="J673" s="65"/>
      <c r="K673" s="65"/>
      <c r="N673" s="65"/>
      <c r="O673" s="65"/>
      <c r="R673" s="65"/>
      <c r="S673" s="65"/>
    </row>
    <row r="674" spans="2:19" ht="15" x14ac:dyDescent="0.25">
      <c r="B674" s="65"/>
      <c r="C674" s="65"/>
      <c r="F674" s="65"/>
      <c r="G674" s="65"/>
      <c r="J674" s="65"/>
      <c r="K674" s="65"/>
      <c r="N674" s="65"/>
      <c r="O674" s="65"/>
      <c r="R674" s="65"/>
      <c r="S674" s="65"/>
    </row>
    <row r="675" spans="2:19" ht="15" x14ac:dyDescent="0.25">
      <c r="B675" s="65"/>
      <c r="C675" s="65"/>
      <c r="F675" s="65"/>
      <c r="G675" s="65"/>
      <c r="J675" s="65"/>
      <c r="K675" s="65"/>
      <c r="N675" s="65"/>
      <c r="O675" s="65"/>
      <c r="R675" s="65"/>
      <c r="S675" s="65"/>
    </row>
    <row r="676" spans="2:19" ht="15" x14ac:dyDescent="0.25">
      <c r="B676" s="65"/>
      <c r="C676" s="65"/>
      <c r="F676" s="65"/>
      <c r="G676" s="65"/>
      <c r="J676" s="65"/>
      <c r="K676" s="65"/>
      <c r="N676" s="65"/>
      <c r="O676" s="65"/>
      <c r="R676" s="65"/>
      <c r="S676" s="65"/>
    </row>
    <row r="677" spans="2:19" ht="15" x14ac:dyDescent="0.25">
      <c r="B677" s="65"/>
      <c r="C677" s="65"/>
      <c r="F677" s="65"/>
      <c r="G677" s="65"/>
      <c r="J677" s="65"/>
      <c r="K677" s="65"/>
      <c r="N677" s="65"/>
      <c r="O677" s="65"/>
      <c r="R677" s="65"/>
      <c r="S677" s="65"/>
    </row>
    <row r="678" spans="2:19" ht="15" x14ac:dyDescent="0.25">
      <c r="B678" s="65"/>
      <c r="C678" s="65"/>
      <c r="F678" s="65"/>
      <c r="G678" s="65"/>
      <c r="J678" s="65"/>
      <c r="K678" s="65"/>
      <c r="N678" s="65"/>
      <c r="O678" s="65"/>
      <c r="R678" s="65"/>
      <c r="S678" s="65"/>
    </row>
    <row r="679" spans="2:19" ht="15" x14ac:dyDescent="0.25">
      <c r="B679" s="65"/>
      <c r="C679" s="65"/>
      <c r="F679" s="65"/>
      <c r="G679" s="65"/>
      <c r="J679" s="65"/>
      <c r="K679" s="65"/>
      <c r="N679" s="65"/>
      <c r="O679" s="65"/>
      <c r="R679" s="65"/>
      <c r="S679" s="65"/>
    </row>
    <row r="680" spans="2:19" ht="15" x14ac:dyDescent="0.25">
      <c r="B680" s="65"/>
      <c r="C680" s="65"/>
      <c r="F680" s="65"/>
      <c r="G680" s="65"/>
      <c r="J680" s="65"/>
      <c r="K680" s="65"/>
      <c r="N680" s="65"/>
      <c r="O680" s="65"/>
      <c r="R680" s="65"/>
      <c r="S680" s="65"/>
    </row>
    <row r="681" spans="2:19" ht="15" x14ac:dyDescent="0.25">
      <c r="B681" s="65"/>
      <c r="C681" s="65"/>
      <c r="F681" s="65"/>
      <c r="G681" s="65"/>
      <c r="J681" s="65"/>
      <c r="K681" s="65"/>
      <c r="N681" s="65"/>
      <c r="O681" s="65"/>
      <c r="R681" s="65"/>
      <c r="S681" s="65"/>
    </row>
    <row r="682" spans="2:19" ht="15" x14ac:dyDescent="0.25">
      <c r="B682" s="65"/>
      <c r="C682" s="65"/>
      <c r="F682" s="65"/>
      <c r="G682" s="65"/>
      <c r="J682" s="65"/>
      <c r="K682" s="65"/>
      <c r="N682" s="65"/>
      <c r="O682" s="65"/>
      <c r="R682" s="65"/>
      <c r="S682" s="65"/>
    </row>
    <row r="683" spans="2:19" ht="15" x14ac:dyDescent="0.25">
      <c r="B683" s="65"/>
      <c r="C683" s="65"/>
      <c r="F683" s="65"/>
      <c r="G683" s="65"/>
      <c r="J683" s="65"/>
      <c r="K683" s="65"/>
      <c r="N683" s="65"/>
      <c r="O683" s="65"/>
      <c r="R683" s="65"/>
      <c r="S683" s="65"/>
    </row>
    <row r="684" spans="2:19" ht="15" x14ac:dyDescent="0.25">
      <c r="B684" s="65"/>
      <c r="C684" s="65"/>
      <c r="F684" s="65"/>
      <c r="G684" s="65"/>
      <c r="J684" s="65"/>
      <c r="K684" s="65"/>
      <c r="N684" s="65"/>
      <c r="O684" s="65"/>
      <c r="R684" s="65"/>
      <c r="S684" s="65"/>
    </row>
    <row r="685" spans="2:19" ht="15" x14ac:dyDescent="0.25">
      <c r="B685" s="65"/>
      <c r="C685" s="65"/>
      <c r="F685" s="65"/>
      <c r="G685" s="65"/>
      <c r="J685" s="65"/>
      <c r="K685" s="65"/>
      <c r="N685" s="65"/>
      <c r="O685" s="65"/>
      <c r="R685" s="65"/>
      <c r="S685" s="65"/>
    </row>
    <row r="686" spans="2:19" ht="15" x14ac:dyDescent="0.25">
      <c r="B686" s="65"/>
      <c r="C686" s="65"/>
      <c r="F686" s="65"/>
      <c r="G686" s="65"/>
      <c r="J686" s="65"/>
      <c r="K686" s="65"/>
      <c r="N686" s="65"/>
      <c r="O686" s="65"/>
      <c r="R686" s="65"/>
      <c r="S686" s="65"/>
    </row>
    <row r="687" spans="2:19" ht="15" x14ac:dyDescent="0.25">
      <c r="B687" s="65"/>
      <c r="C687" s="65"/>
      <c r="F687" s="65"/>
      <c r="G687" s="65"/>
      <c r="J687" s="65"/>
      <c r="K687" s="65"/>
      <c r="N687" s="65"/>
      <c r="O687" s="65"/>
      <c r="R687" s="65"/>
      <c r="S687" s="65"/>
    </row>
    <row r="688" spans="2:19" ht="15" x14ac:dyDescent="0.25">
      <c r="B688" s="65"/>
      <c r="C688" s="65"/>
      <c r="F688" s="65"/>
      <c r="G688" s="65"/>
      <c r="J688" s="65"/>
      <c r="K688" s="65"/>
      <c r="N688" s="65"/>
      <c r="O688" s="65"/>
      <c r="R688" s="65"/>
      <c r="S688" s="65"/>
    </row>
    <row r="689" spans="2:19" ht="15" x14ac:dyDescent="0.25">
      <c r="B689" s="65"/>
      <c r="C689" s="65"/>
      <c r="F689" s="65"/>
      <c r="G689" s="65"/>
      <c r="J689" s="65"/>
      <c r="K689" s="65"/>
      <c r="N689" s="65"/>
      <c r="O689" s="65"/>
      <c r="R689" s="65"/>
      <c r="S689" s="65"/>
    </row>
    <row r="690" spans="2:19" ht="15" x14ac:dyDescent="0.25">
      <c r="B690" s="65"/>
      <c r="C690" s="65"/>
      <c r="F690" s="65"/>
      <c r="G690" s="65"/>
      <c r="J690" s="65"/>
      <c r="K690" s="65"/>
      <c r="N690" s="65"/>
      <c r="O690" s="65"/>
      <c r="R690" s="65"/>
      <c r="S690" s="65"/>
    </row>
    <row r="691" spans="2:19" ht="15" x14ac:dyDescent="0.25">
      <c r="B691" s="65"/>
      <c r="C691" s="65"/>
      <c r="F691" s="65"/>
      <c r="G691" s="65"/>
      <c r="J691" s="65"/>
      <c r="K691" s="65"/>
      <c r="N691" s="65"/>
      <c r="O691" s="65"/>
      <c r="R691" s="65"/>
      <c r="S691" s="65"/>
    </row>
    <row r="692" spans="2:19" ht="15" x14ac:dyDescent="0.25">
      <c r="B692" s="65"/>
      <c r="C692" s="65"/>
      <c r="F692" s="65"/>
      <c r="G692" s="65"/>
      <c r="J692" s="65"/>
      <c r="K692" s="65"/>
      <c r="N692" s="65"/>
      <c r="O692" s="65"/>
      <c r="R692" s="65"/>
      <c r="S692" s="65"/>
    </row>
    <row r="693" spans="2:19" ht="15" x14ac:dyDescent="0.25">
      <c r="B693" s="65"/>
      <c r="C693" s="65"/>
      <c r="F693" s="65"/>
      <c r="G693" s="65"/>
      <c r="J693" s="65"/>
      <c r="K693" s="65"/>
      <c r="N693" s="65"/>
      <c r="O693" s="65"/>
      <c r="R693" s="65"/>
      <c r="S693" s="65"/>
    </row>
    <row r="694" spans="2:19" ht="15" x14ac:dyDescent="0.25">
      <c r="B694" s="65"/>
      <c r="C694" s="65"/>
      <c r="F694" s="65"/>
      <c r="G694" s="65"/>
      <c r="J694" s="65"/>
      <c r="K694" s="65"/>
      <c r="N694" s="65"/>
      <c r="O694" s="65"/>
      <c r="R694" s="65"/>
      <c r="S694" s="65"/>
    </row>
    <row r="695" spans="2:19" ht="15" x14ac:dyDescent="0.25">
      <c r="B695" s="65"/>
      <c r="C695" s="65"/>
      <c r="F695" s="65"/>
      <c r="G695" s="65"/>
      <c r="J695" s="65"/>
      <c r="K695" s="65"/>
      <c r="N695" s="65"/>
      <c r="O695" s="65"/>
      <c r="R695" s="65"/>
      <c r="S695" s="65"/>
    </row>
    <row r="696" spans="2:19" ht="15" x14ac:dyDescent="0.25">
      <c r="B696" s="65"/>
      <c r="C696" s="65"/>
      <c r="F696" s="65"/>
      <c r="G696" s="65"/>
      <c r="J696" s="65"/>
      <c r="K696" s="65"/>
      <c r="N696" s="65"/>
      <c r="O696" s="65"/>
      <c r="R696" s="65"/>
      <c r="S696" s="65"/>
    </row>
    <row r="697" spans="2:19" ht="15" x14ac:dyDescent="0.25">
      <c r="B697" s="65"/>
      <c r="C697" s="65"/>
      <c r="F697" s="65"/>
      <c r="G697" s="65"/>
      <c r="J697" s="65"/>
      <c r="K697" s="65"/>
      <c r="N697" s="65"/>
      <c r="O697" s="65"/>
      <c r="R697" s="65"/>
      <c r="S697" s="65"/>
    </row>
    <row r="698" spans="2:19" ht="15" x14ac:dyDescent="0.25">
      <c r="B698" s="65"/>
      <c r="C698" s="65"/>
      <c r="F698" s="65"/>
      <c r="G698" s="65"/>
      <c r="J698" s="65"/>
      <c r="K698" s="65"/>
      <c r="N698" s="65"/>
      <c r="O698" s="65"/>
      <c r="R698" s="65"/>
      <c r="S698" s="65"/>
    </row>
    <row r="699" spans="2:19" ht="15" x14ac:dyDescent="0.25">
      <c r="B699" s="65"/>
      <c r="C699" s="65"/>
      <c r="F699" s="65"/>
      <c r="G699" s="65"/>
      <c r="J699" s="65"/>
      <c r="K699" s="65"/>
      <c r="N699" s="65"/>
      <c r="O699" s="65"/>
      <c r="R699" s="65"/>
      <c r="S699" s="65"/>
    </row>
    <row r="700" spans="2:19" ht="15" x14ac:dyDescent="0.25">
      <c r="B700" s="65"/>
      <c r="C700" s="65"/>
      <c r="F700" s="65"/>
      <c r="G700" s="65"/>
      <c r="J700" s="65"/>
      <c r="K700" s="65"/>
      <c r="N700" s="65"/>
      <c r="O700" s="65"/>
      <c r="R700" s="65"/>
      <c r="S700" s="65"/>
    </row>
    <row r="701" spans="2:19" ht="15" x14ac:dyDescent="0.25">
      <c r="B701" s="65"/>
      <c r="C701" s="65"/>
      <c r="F701" s="65"/>
      <c r="G701" s="65"/>
      <c r="J701" s="65"/>
      <c r="K701" s="65"/>
      <c r="N701" s="65"/>
      <c r="O701" s="65"/>
      <c r="R701" s="65"/>
      <c r="S701" s="65"/>
    </row>
    <row r="702" spans="2:19" ht="15" x14ac:dyDescent="0.25">
      <c r="B702" s="65"/>
      <c r="C702" s="65"/>
      <c r="F702" s="65"/>
      <c r="G702" s="65"/>
      <c r="J702" s="65"/>
      <c r="K702" s="65"/>
      <c r="N702" s="65"/>
      <c r="O702" s="65"/>
      <c r="R702" s="65"/>
      <c r="S702" s="65"/>
    </row>
    <row r="703" spans="2:19" ht="15" x14ac:dyDescent="0.25">
      <c r="B703" s="65"/>
      <c r="C703" s="65"/>
      <c r="F703" s="65"/>
      <c r="G703" s="65"/>
      <c r="J703" s="65"/>
      <c r="K703" s="65"/>
      <c r="N703" s="65"/>
      <c r="O703" s="65"/>
      <c r="R703" s="65"/>
      <c r="S703" s="65"/>
    </row>
    <row r="704" spans="2:19" ht="15" x14ac:dyDescent="0.25">
      <c r="B704" s="65"/>
      <c r="C704" s="65"/>
      <c r="F704" s="65"/>
      <c r="G704" s="65"/>
      <c r="J704" s="65"/>
      <c r="K704" s="65"/>
      <c r="N704" s="65"/>
      <c r="O704" s="65"/>
      <c r="R704" s="65"/>
      <c r="S704" s="65"/>
    </row>
    <row r="705" spans="2:19" ht="15" x14ac:dyDescent="0.25">
      <c r="B705" s="65"/>
      <c r="C705" s="65"/>
      <c r="F705" s="65"/>
      <c r="G705" s="65"/>
      <c r="J705" s="65"/>
      <c r="K705" s="65"/>
      <c r="N705" s="65"/>
      <c r="O705" s="65"/>
      <c r="R705" s="65"/>
      <c r="S705" s="65"/>
    </row>
    <row r="706" spans="2:19" ht="15" x14ac:dyDescent="0.25">
      <c r="B706" s="65"/>
      <c r="C706" s="65"/>
      <c r="F706" s="65"/>
      <c r="G706" s="65"/>
      <c r="J706" s="65"/>
      <c r="K706" s="65"/>
      <c r="N706" s="65"/>
      <c r="O706" s="65"/>
      <c r="R706" s="65"/>
      <c r="S706" s="65"/>
    </row>
    <row r="707" spans="2:19" ht="15" x14ac:dyDescent="0.25">
      <c r="B707" s="65"/>
      <c r="C707" s="65"/>
      <c r="F707" s="65"/>
      <c r="G707" s="65"/>
      <c r="J707" s="65"/>
      <c r="K707" s="65"/>
      <c r="N707" s="65"/>
      <c r="O707" s="65"/>
      <c r="R707" s="65"/>
      <c r="S707" s="65"/>
    </row>
    <row r="708" spans="2:19" ht="15" x14ac:dyDescent="0.25">
      <c r="B708" s="65"/>
      <c r="C708" s="65"/>
      <c r="F708" s="65"/>
      <c r="G708" s="65"/>
      <c r="J708" s="65"/>
      <c r="K708" s="65"/>
      <c r="N708" s="65"/>
      <c r="O708" s="65"/>
      <c r="R708" s="65"/>
      <c r="S708" s="65"/>
    </row>
    <row r="709" spans="2:19" ht="15" x14ac:dyDescent="0.25">
      <c r="B709" s="65"/>
      <c r="C709" s="65"/>
      <c r="F709" s="65"/>
      <c r="G709" s="65"/>
      <c r="J709" s="65"/>
      <c r="K709" s="65"/>
      <c r="N709" s="65"/>
      <c r="O709" s="65"/>
      <c r="R709" s="65"/>
      <c r="S709" s="65"/>
    </row>
    <row r="710" spans="2:19" ht="15" x14ac:dyDescent="0.25">
      <c r="B710" s="65"/>
      <c r="C710" s="65"/>
      <c r="F710" s="65"/>
      <c r="G710" s="65"/>
      <c r="J710" s="65"/>
      <c r="K710" s="65"/>
      <c r="N710" s="65"/>
      <c r="O710" s="65"/>
      <c r="R710" s="65"/>
      <c r="S710" s="65"/>
    </row>
    <row r="711" spans="2:19" ht="15" x14ac:dyDescent="0.25">
      <c r="B711" s="65"/>
      <c r="C711" s="65"/>
      <c r="F711" s="65"/>
      <c r="G711" s="65"/>
      <c r="J711" s="65"/>
      <c r="K711" s="65"/>
      <c r="N711" s="65"/>
      <c r="O711" s="65"/>
      <c r="R711" s="65"/>
      <c r="S711" s="65"/>
    </row>
    <row r="712" spans="2:19" ht="15" x14ac:dyDescent="0.25">
      <c r="B712" s="65"/>
      <c r="C712" s="65"/>
      <c r="F712" s="65"/>
      <c r="G712" s="65"/>
      <c r="J712" s="65"/>
      <c r="K712" s="65"/>
      <c r="N712" s="65"/>
      <c r="O712" s="65"/>
      <c r="R712" s="65"/>
      <c r="S712" s="65"/>
    </row>
    <row r="713" spans="2:19" ht="15" x14ac:dyDescent="0.25">
      <c r="B713" s="65"/>
      <c r="C713" s="65"/>
      <c r="F713" s="65"/>
      <c r="G713" s="65"/>
      <c r="J713" s="65"/>
      <c r="K713" s="65"/>
      <c r="N713" s="65"/>
      <c r="O713" s="65"/>
      <c r="R713" s="65"/>
      <c r="S713" s="65"/>
    </row>
    <row r="714" spans="2:19" ht="15" x14ac:dyDescent="0.25">
      <c r="B714" s="65"/>
      <c r="C714" s="65"/>
      <c r="F714" s="65"/>
      <c r="G714" s="65"/>
      <c r="J714" s="65"/>
      <c r="K714" s="65"/>
      <c r="N714" s="65"/>
      <c r="O714" s="65"/>
      <c r="R714" s="65"/>
      <c r="S714" s="65"/>
    </row>
    <row r="715" spans="2:19" ht="15" x14ac:dyDescent="0.25">
      <c r="B715" s="65"/>
      <c r="C715" s="65"/>
      <c r="F715" s="65"/>
      <c r="G715" s="65"/>
      <c r="J715" s="65"/>
      <c r="K715" s="65"/>
      <c r="N715" s="65"/>
      <c r="O715" s="65"/>
      <c r="R715" s="65"/>
      <c r="S715" s="65"/>
    </row>
    <row r="716" spans="2:19" ht="15" x14ac:dyDescent="0.25">
      <c r="B716" s="65"/>
      <c r="C716" s="65"/>
      <c r="F716" s="65"/>
      <c r="G716" s="65"/>
      <c r="J716" s="65"/>
      <c r="K716" s="65"/>
      <c r="N716" s="65"/>
      <c r="O716" s="65"/>
      <c r="R716" s="65"/>
      <c r="S716" s="65"/>
    </row>
    <row r="717" spans="2:19" ht="15" x14ac:dyDescent="0.25">
      <c r="B717" s="65"/>
      <c r="C717" s="65"/>
      <c r="F717" s="65"/>
      <c r="G717" s="65"/>
      <c r="J717" s="65"/>
      <c r="K717" s="65"/>
      <c r="N717" s="65"/>
      <c r="O717" s="65"/>
      <c r="R717" s="65"/>
      <c r="S717" s="65"/>
    </row>
    <row r="718" spans="2:19" ht="15" x14ac:dyDescent="0.25">
      <c r="B718" s="65"/>
      <c r="C718" s="65"/>
      <c r="F718" s="65"/>
      <c r="G718" s="65"/>
      <c r="J718" s="65"/>
      <c r="K718" s="65"/>
      <c r="N718" s="65"/>
      <c r="O718" s="65"/>
      <c r="R718" s="65"/>
      <c r="S718" s="65"/>
    </row>
    <row r="719" spans="2:19" ht="15" x14ac:dyDescent="0.25">
      <c r="B719" s="65"/>
      <c r="C719" s="65"/>
      <c r="F719" s="65"/>
      <c r="G719" s="65"/>
      <c r="J719" s="65"/>
      <c r="K719" s="65"/>
      <c r="N719" s="65"/>
      <c r="O719" s="65"/>
      <c r="R719" s="65"/>
      <c r="S719" s="65"/>
    </row>
    <row r="720" spans="2:19" ht="15" x14ac:dyDescent="0.25">
      <c r="B720" s="65"/>
      <c r="C720" s="65"/>
      <c r="F720" s="65"/>
      <c r="G720" s="65"/>
      <c r="J720" s="65"/>
      <c r="K720" s="65"/>
      <c r="N720" s="65"/>
      <c r="O720" s="65"/>
      <c r="R720" s="65"/>
      <c r="S720" s="65"/>
    </row>
    <row r="721" spans="2:19" ht="15" x14ac:dyDescent="0.25">
      <c r="B721" s="65"/>
      <c r="C721" s="65"/>
      <c r="F721" s="65"/>
      <c r="G721" s="65"/>
      <c r="J721" s="65"/>
      <c r="K721" s="65"/>
      <c r="N721" s="65"/>
      <c r="O721" s="65"/>
      <c r="R721" s="65"/>
      <c r="S721" s="65"/>
    </row>
    <row r="722" spans="2:19" ht="15" x14ac:dyDescent="0.25">
      <c r="B722" s="65"/>
      <c r="C722" s="65"/>
      <c r="F722" s="65"/>
      <c r="G722" s="65"/>
      <c r="J722" s="65"/>
      <c r="K722" s="65"/>
      <c r="N722" s="65"/>
      <c r="O722" s="65"/>
      <c r="R722" s="65"/>
      <c r="S722" s="65"/>
    </row>
    <row r="723" spans="2:19" ht="15" x14ac:dyDescent="0.25">
      <c r="B723" s="65"/>
      <c r="C723" s="65"/>
      <c r="F723" s="65"/>
      <c r="G723" s="65"/>
      <c r="J723" s="65"/>
      <c r="K723" s="65"/>
      <c r="N723" s="65"/>
      <c r="O723" s="65"/>
      <c r="R723" s="65"/>
      <c r="S723" s="65"/>
    </row>
    <row r="724" spans="2:19" ht="15" x14ac:dyDescent="0.25">
      <c r="B724" s="65"/>
      <c r="C724" s="65"/>
      <c r="F724" s="65"/>
      <c r="G724" s="65"/>
      <c r="J724" s="65"/>
      <c r="K724" s="65"/>
      <c r="N724" s="65"/>
      <c r="O724" s="65"/>
      <c r="R724" s="65"/>
      <c r="S724" s="65"/>
    </row>
    <row r="725" spans="2:19" ht="15" x14ac:dyDescent="0.25">
      <c r="B725" s="65"/>
      <c r="C725" s="65"/>
      <c r="F725" s="65"/>
      <c r="G725" s="65"/>
      <c r="J725" s="65"/>
      <c r="K725" s="65"/>
      <c r="N725" s="65"/>
      <c r="O725" s="65"/>
      <c r="R725" s="65"/>
      <c r="S725" s="65"/>
    </row>
    <row r="726" spans="2:19" ht="15" x14ac:dyDescent="0.25">
      <c r="B726" s="65"/>
      <c r="C726" s="65"/>
      <c r="F726" s="65"/>
      <c r="G726" s="65"/>
      <c r="J726" s="65"/>
      <c r="K726" s="65"/>
      <c r="N726" s="65"/>
      <c r="O726" s="65"/>
      <c r="R726" s="65"/>
      <c r="S726" s="65"/>
    </row>
    <row r="727" spans="2:19" ht="15" x14ac:dyDescent="0.25">
      <c r="B727" s="65"/>
      <c r="C727" s="65"/>
      <c r="F727" s="65"/>
      <c r="G727" s="65"/>
      <c r="J727" s="65"/>
      <c r="K727" s="65"/>
      <c r="N727" s="65"/>
      <c r="O727" s="65"/>
      <c r="R727" s="65"/>
      <c r="S727" s="65"/>
    </row>
    <row r="728" spans="2:19" ht="15" x14ac:dyDescent="0.25">
      <c r="B728" s="65"/>
      <c r="C728" s="65"/>
      <c r="F728" s="65"/>
      <c r="G728" s="65"/>
      <c r="J728" s="65"/>
      <c r="K728" s="65"/>
      <c r="N728" s="65"/>
      <c r="O728" s="65"/>
      <c r="R728" s="65"/>
      <c r="S728" s="65"/>
    </row>
    <row r="729" spans="2:19" ht="15" x14ac:dyDescent="0.25">
      <c r="B729" s="65"/>
      <c r="C729" s="65"/>
      <c r="F729" s="65"/>
      <c r="G729" s="65"/>
      <c r="J729" s="65"/>
      <c r="K729" s="65"/>
      <c r="N729" s="65"/>
      <c r="O729" s="65"/>
      <c r="R729" s="65"/>
      <c r="S729" s="65"/>
    </row>
    <row r="730" spans="2:19" ht="15" x14ac:dyDescent="0.25">
      <c r="B730" s="65"/>
      <c r="C730" s="65"/>
      <c r="F730" s="65"/>
      <c r="G730" s="65"/>
      <c r="J730" s="65"/>
      <c r="K730" s="65"/>
      <c r="N730" s="65"/>
      <c r="O730" s="65"/>
      <c r="R730" s="65"/>
      <c r="S730" s="65"/>
    </row>
    <row r="731" spans="2:19" ht="15" x14ac:dyDescent="0.25">
      <c r="B731" s="65"/>
      <c r="C731" s="65"/>
      <c r="F731" s="65"/>
      <c r="G731" s="65"/>
      <c r="J731" s="65"/>
      <c r="K731" s="65"/>
      <c r="N731" s="65"/>
      <c r="O731" s="65"/>
      <c r="R731" s="65"/>
      <c r="S731" s="65"/>
    </row>
    <row r="732" spans="2:19" ht="15" x14ac:dyDescent="0.25">
      <c r="B732" s="65"/>
      <c r="C732" s="65"/>
      <c r="F732" s="65"/>
      <c r="G732" s="65"/>
      <c r="J732" s="65"/>
      <c r="K732" s="65"/>
      <c r="N732" s="65"/>
      <c r="O732" s="65"/>
      <c r="R732" s="65"/>
      <c r="S732" s="65"/>
    </row>
    <row r="733" spans="2:19" ht="15" x14ac:dyDescent="0.25">
      <c r="B733" s="65"/>
      <c r="C733" s="65"/>
      <c r="F733" s="65"/>
      <c r="G733" s="65"/>
      <c r="J733" s="65"/>
      <c r="K733" s="65"/>
      <c r="N733" s="65"/>
      <c r="O733" s="65"/>
      <c r="R733" s="65"/>
      <c r="S733" s="65"/>
    </row>
    <row r="734" spans="2:19" ht="15" x14ac:dyDescent="0.25">
      <c r="B734" s="65"/>
      <c r="C734" s="65"/>
      <c r="F734" s="65"/>
      <c r="G734" s="65"/>
      <c r="J734" s="65"/>
      <c r="K734" s="65"/>
      <c r="N734" s="65"/>
      <c r="O734" s="65"/>
      <c r="R734" s="65"/>
      <c r="S734" s="65"/>
    </row>
    <row r="735" spans="2:19" ht="15" x14ac:dyDescent="0.25">
      <c r="B735" s="65"/>
      <c r="C735" s="65"/>
      <c r="F735" s="65"/>
      <c r="G735" s="65"/>
      <c r="J735" s="65"/>
      <c r="K735" s="65"/>
      <c r="N735" s="65"/>
      <c r="O735" s="65"/>
      <c r="R735" s="65"/>
      <c r="S735" s="65"/>
    </row>
    <row r="736" spans="2:19" ht="15" x14ac:dyDescent="0.25">
      <c r="B736" s="65"/>
      <c r="C736" s="65"/>
      <c r="F736" s="65"/>
      <c r="G736" s="65"/>
      <c r="J736" s="65"/>
      <c r="K736" s="65"/>
      <c r="N736" s="65"/>
      <c r="O736" s="65"/>
      <c r="R736" s="65"/>
      <c r="S736" s="65"/>
    </row>
    <row r="737" spans="2:19" ht="15" x14ac:dyDescent="0.25">
      <c r="B737" s="65"/>
      <c r="C737" s="65"/>
      <c r="F737" s="65"/>
      <c r="G737" s="65"/>
      <c r="J737" s="65"/>
      <c r="K737" s="65"/>
      <c r="N737" s="65"/>
      <c r="O737" s="65"/>
      <c r="R737" s="65"/>
      <c r="S737" s="65"/>
    </row>
    <row r="738" spans="2:19" ht="15" x14ac:dyDescent="0.25">
      <c r="B738" s="65"/>
      <c r="C738" s="65"/>
      <c r="F738" s="65"/>
      <c r="G738" s="65"/>
      <c r="J738" s="65"/>
      <c r="K738" s="65"/>
      <c r="N738" s="65"/>
      <c r="O738" s="65"/>
      <c r="R738" s="65"/>
      <c r="S738" s="65"/>
    </row>
    <row r="739" spans="2:19" ht="15" x14ac:dyDescent="0.25">
      <c r="B739" s="65"/>
      <c r="C739" s="65"/>
      <c r="F739" s="65"/>
      <c r="G739" s="65"/>
      <c r="J739" s="65"/>
      <c r="K739" s="65"/>
      <c r="N739" s="65"/>
      <c r="O739" s="65"/>
      <c r="R739" s="65"/>
      <c r="S739" s="65"/>
    </row>
    <row r="740" spans="2:19" ht="15" x14ac:dyDescent="0.25">
      <c r="B740" s="65"/>
      <c r="C740" s="65"/>
      <c r="F740" s="65"/>
      <c r="G740" s="65"/>
      <c r="J740" s="65"/>
      <c r="K740" s="65"/>
      <c r="N740" s="65"/>
      <c r="O740" s="65"/>
      <c r="R740" s="65"/>
      <c r="S740" s="65"/>
    </row>
    <row r="741" spans="2:19" ht="15" x14ac:dyDescent="0.25">
      <c r="B741" s="65"/>
      <c r="C741" s="65"/>
      <c r="F741" s="65"/>
      <c r="G741" s="65"/>
      <c r="J741" s="65"/>
      <c r="K741" s="65"/>
      <c r="N741" s="65"/>
      <c r="O741" s="65"/>
      <c r="R741" s="65"/>
      <c r="S741" s="65"/>
    </row>
    <row r="742" spans="2:19" ht="15" x14ac:dyDescent="0.25">
      <c r="B742" s="65"/>
      <c r="C742" s="65"/>
      <c r="F742" s="65"/>
      <c r="G742" s="65"/>
      <c r="J742" s="65"/>
      <c r="K742" s="65"/>
      <c r="N742" s="65"/>
      <c r="O742" s="65"/>
      <c r="R742" s="65"/>
      <c r="S742" s="65"/>
    </row>
    <row r="743" spans="2:19" ht="15" x14ac:dyDescent="0.25">
      <c r="B743" s="65"/>
      <c r="C743" s="65"/>
      <c r="F743" s="65"/>
      <c r="G743" s="65"/>
      <c r="J743" s="65"/>
      <c r="K743" s="65"/>
      <c r="N743" s="65"/>
      <c r="O743" s="65"/>
      <c r="R743" s="65"/>
      <c r="S743" s="65"/>
    </row>
    <row r="744" spans="2:19" ht="15" x14ac:dyDescent="0.25">
      <c r="B744" s="65"/>
      <c r="C744" s="65"/>
      <c r="F744" s="65"/>
      <c r="G744" s="65"/>
      <c r="J744" s="65"/>
      <c r="K744" s="65"/>
      <c r="N744" s="65"/>
      <c r="O744" s="65"/>
      <c r="R744" s="65"/>
      <c r="S744" s="65"/>
    </row>
    <row r="745" spans="2:19" ht="15" x14ac:dyDescent="0.25">
      <c r="B745" s="65"/>
      <c r="C745" s="65"/>
      <c r="F745" s="65"/>
      <c r="G745" s="65"/>
      <c r="J745" s="65"/>
      <c r="K745" s="65"/>
      <c r="N745" s="65"/>
      <c r="O745" s="65"/>
      <c r="R745" s="65"/>
      <c r="S745" s="65"/>
    </row>
    <row r="746" spans="2:19" ht="15" x14ac:dyDescent="0.25">
      <c r="B746" s="65"/>
      <c r="C746" s="65"/>
      <c r="F746" s="65"/>
      <c r="G746" s="65"/>
      <c r="J746" s="65"/>
      <c r="K746" s="65"/>
      <c r="N746" s="65"/>
      <c r="O746" s="65"/>
      <c r="R746" s="65"/>
      <c r="S746" s="65"/>
    </row>
    <row r="747" spans="2:19" ht="15" x14ac:dyDescent="0.25">
      <c r="B747" s="65"/>
      <c r="C747" s="65"/>
      <c r="F747" s="65"/>
      <c r="G747" s="65"/>
      <c r="J747" s="65"/>
      <c r="K747" s="65"/>
      <c r="N747" s="65"/>
      <c r="O747" s="65"/>
      <c r="R747" s="65"/>
      <c r="S747" s="65"/>
    </row>
    <row r="748" spans="2:19" ht="15" x14ac:dyDescent="0.25">
      <c r="B748" s="65"/>
      <c r="C748" s="65"/>
      <c r="F748" s="65"/>
      <c r="G748" s="65"/>
      <c r="J748" s="65"/>
      <c r="K748" s="65"/>
      <c r="N748" s="65"/>
      <c r="O748" s="65"/>
      <c r="R748" s="65"/>
      <c r="S748" s="65"/>
    </row>
    <row r="749" spans="2:19" ht="15" x14ac:dyDescent="0.25">
      <c r="B749" s="65"/>
      <c r="C749" s="65"/>
      <c r="F749" s="65"/>
      <c r="G749" s="65"/>
      <c r="J749" s="65"/>
      <c r="K749" s="65"/>
      <c r="N749" s="65"/>
      <c r="O749" s="65"/>
      <c r="R749" s="65"/>
      <c r="S749" s="65"/>
    </row>
    <row r="750" spans="2:19" ht="15" x14ac:dyDescent="0.25">
      <c r="B750" s="65"/>
      <c r="C750" s="65"/>
      <c r="F750" s="65"/>
      <c r="G750" s="65"/>
      <c r="J750" s="65"/>
      <c r="K750" s="65"/>
      <c r="N750" s="65"/>
      <c r="O750" s="65"/>
      <c r="R750" s="65"/>
      <c r="S750" s="65"/>
    </row>
    <row r="751" spans="2:19" ht="15" x14ac:dyDescent="0.25">
      <c r="B751" s="65"/>
      <c r="C751" s="65"/>
      <c r="F751" s="65"/>
      <c r="G751" s="65"/>
      <c r="J751" s="65"/>
      <c r="K751" s="65"/>
      <c r="N751" s="65"/>
      <c r="O751" s="65"/>
      <c r="R751" s="65"/>
      <c r="S751" s="65"/>
    </row>
    <row r="752" spans="2:19" ht="15" x14ac:dyDescent="0.25">
      <c r="B752" s="65"/>
      <c r="C752" s="65"/>
      <c r="F752" s="65"/>
      <c r="G752" s="65"/>
      <c r="J752" s="65"/>
      <c r="K752" s="65"/>
      <c r="N752" s="65"/>
      <c r="O752" s="65"/>
      <c r="R752" s="65"/>
      <c r="S752" s="65"/>
    </row>
    <row r="753" spans="2:19" ht="15" x14ac:dyDescent="0.25">
      <c r="B753" s="65"/>
      <c r="C753" s="65"/>
      <c r="F753" s="65"/>
      <c r="G753" s="65"/>
      <c r="J753" s="65"/>
      <c r="K753" s="65"/>
      <c r="N753" s="65"/>
      <c r="O753" s="65"/>
      <c r="R753" s="65"/>
      <c r="S753" s="65"/>
    </row>
    <row r="754" spans="2:19" ht="15" x14ac:dyDescent="0.25">
      <c r="B754" s="65"/>
      <c r="C754" s="65"/>
      <c r="F754" s="65"/>
      <c r="G754" s="65"/>
      <c r="J754" s="65"/>
      <c r="K754" s="65"/>
      <c r="N754" s="65"/>
      <c r="O754" s="65"/>
      <c r="R754" s="65"/>
      <c r="S754" s="65"/>
    </row>
    <row r="755" spans="2:19" ht="15" x14ac:dyDescent="0.25">
      <c r="B755" s="65"/>
      <c r="C755" s="65"/>
      <c r="F755" s="65"/>
      <c r="G755" s="65"/>
      <c r="J755" s="65"/>
      <c r="K755" s="65"/>
      <c r="N755" s="65"/>
      <c r="O755" s="65"/>
      <c r="R755" s="65"/>
      <c r="S755" s="65"/>
    </row>
    <row r="756" spans="2:19" ht="15" x14ac:dyDescent="0.25">
      <c r="B756" s="65"/>
      <c r="C756" s="65"/>
      <c r="F756" s="65"/>
      <c r="G756" s="65"/>
      <c r="J756" s="65"/>
      <c r="K756" s="65"/>
      <c r="N756" s="65"/>
      <c r="O756" s="65"/>
      <c r="R756" s="65"/>
      <c r="S756" s="65"/>
    </row>
    <row r="757" spans="2:19" ht="15" x14ac:dyDescent="0.25">
      <c r="B757" s="65"/>
      <c r="C757" s="65"/>
      <c r="F757" s="65"/>
      <c r="G757" s="65"/>
      <c r="J757" s="65"/>
      <c r="K757" s="65"/>
      <c r="N757" s="65"/>
      <c r="O757" s="65"/>
      <c r="R757" s="65"/>
      <c r="S757" s="65"/>
    </row>
    <row r="758" spans="2:19" ht="15" x14ac:dyDescent="0.25">
      <c r="B758" s="65"/>
      <c r="C758" s="65"/>
      <c r="F758" s="65"/>
      <c r="G758" s="65"/>
      <c r="J758" s="65"/>
      <c r="K758" s="65"/>
      <c r="N758" s="65"/>
      <c r="O758" s="65"/>
      <c r="R758" s="65"/>
      <c r="S758" s="65"/>
    </row>
    <row r="759" spans="2:19" ht="15" x14ac:dyDescent="0.25">
      <c r="B759" s="65"/>
      <c r="C759" s="65"/>
      <c r="F759" s="65"/>
      <c r="G759" s="65"/>
      <c r="J759" s="65"/>
      <c r="K759" s="65"/>
      <c r="N759" s="65"/>
      <c r="O759" s="65"/>
      <c r="R759" s="65"/>
      <c r="S759" s="65"/>
    </row>
    <row r="760" spans="2:19" ht="15" x14ac:dyDescent="0.25">
      <c r="B760" s="65"/>
      <c r="C760" s="65"/>
      <c r="F760" s="65"/>
      <c r="G760" s="65"/>
      <c r="J760" s="65"/>
      <c r="K760" s="65"/>
      <c r="N760" s="65"/>
      <c r="O760" s="65"/>
      <c r="R760" s="65"/>
      <c r="S760" s="65"/>
    </row>
    <row r="761" spans="2:19" ht="15" x14ac:dyDescent="0.25">
      <c r="B761" s="65"/>
      <c r="C761" s="65"/>
      <c r="F761" s="65"/>
      <c r="G761" s="65"/>
      <c r="J761" s="65"/>
      <c r="K761" s="65"/>
      <c r="N761" s="65"/>
      <c r="O761" s="65"/>
      <c r="R761" s="65"/>
      <c r="S761" s="65"/>
    </row>
    <row r="762" spans="2:19" ht="15" x14ac:dyDescent="0.25">
      <c r="B762" s="65"/>
      <c r="C762" s="65"/>
      <c r="F762" s="65"/>
      <c r="G762" s="65"/>
      <c r="J762" s="65"/>
      <c r="K762" s="65"/>
      <c r="N762" s="65"/>
      <c r="O762" s="65"/>
      <c r="R762" s="65"/>
      <c r="S762" s="65"/>
    </row>
    <row r="763" spans="2:19" ht="15" x14ac:dyDescent="0.25">
      <c r="B763" s="65"/>
      <c r="C763" s="65"/>
      <c r="F763" s="65"/>
      <c r="G763" s="65"/>
      <c r="J763" s="65"/>
      <c r="K763" s="65"/>
      <c r="N763" s="65"/>
      <c r="O763" s="65"/>
      <c r="R763" s="65"/>
      <c r="S763" s="65"/>
    </row>
    <row r="764" spans="2:19" ht="15" x14ac:dyDescent="0.25">
      <c r="B764" s="65"/>
      <c r="C764" s="65"/>
      <c r="F764" s="65"/>
      <c r="G764" s="65"/>
      <c r="J764" s="65"/>
      <c r="K764" s="65"/>
      <c r="N764" s="65"/>
      <c r="O764" s="65"/>
      <c r="R764" s="65"/>
      <c r="S764" s="65"/>
    </row>
    <row r="765" spans="2:19" ht="15" x14ac:dyDescent="0.25">
      <c r="B765" s="65"/>
      <c r="C765" s="65"/>
      <c r="F765" s="65"/>
      <c r="G765" s="65"/>
      <c r="J765" s="65"/>
      <c r="K765" s="65"/>
      <c r="N765" s="65"/>
      <c r="O765" s="65"/>
      <c r="R765" s="65"/>
      <c r="S765" s="65"/>
    </row>
    <row r="766" spans="2:19" ht="15" x14ac:dyDescent="0.25">
      <c r="B766" s="65"/>
      <c r="C766" s="65"/>
      <c r="F766" s="65"/>
      <c r="G766" s="65"/>
      <c r="J766" s="65"/>
      <c r="K766" s="65"/>
      <c r="N766" s="65"/>
      <c r="O766" s="65"/>
      <c r="R766" s="65"/>
      <c r="S766" s="65"/>
    </row>
    <row r="767" spans="2:19" ht="15" x14ac:dyDescent="0.25">
      <c r="B767" s="65"/>
      <c r="C767" s="65"/>
      <c r="F767" s="65"/>
      <c r="G767" s="65"/>
      <c r="J767" s="65"/>
      <c r="K767" s="65"/>
      <c r="N767" s="65"/>
      <c r="O767" s="65"/>
      <c r="R767" s="65"/>
      <c r="S767" s="65"/>
    </row>
    <row r="768" spans="2:19" ht="15" x14ac:dyDescent="0.25">
      <c r="B768" s="65"/>
      <c r="C768" s="65"/>
      <c r="F768" s="65"/>
      <c r="G768" s="65"/>
      <c r="J768" s="65"/>
      <c r="K768" s="65"/>
      <c r="N768" s="65"/>
      <c r="O768" s="65"/>
      <c r="R768" s="65"/>
      <c r="S768" s="65"/>
    </row>
    <row r="769" spans="2:19" ht="15" x14ac:dyDescent="0.25">
      <c r="B769" s="65"/>
      <c r="C769" s="65"/>
      <c r="F769" s="65"/>
      <c r="G769" s="65"/>
      <c r="J769" s="65"/>
      <c r="K769" s="65"/>
      <c r="N769" s="65"/>
      <c r="O769" s="65"/>
      <c r="R769" s="65"/>
      <c r="S769" s="65"/>
    </row>
    <row r="770" spans="2:19" ht="15" x14ac:dyDescent="0.25">
      <c r="B770" s="65"/>
      <c r="C770" s="65"/>
      <c r="F770" s="65"/>
      <c r="G770" s="65"/>
      <c r="J770" s="65"/>
      <c r="K770" s="65"/>
      <c r="N770" s="65"/>
      <c r="O770" s="65"/>
      <c r="R770" s="65"/>
      <c r="S770" s="65"/>
    </row>
    <row r="771" spans="2:19" ht="15" x14ac:dyDescent="0.25">
      <c r="B771" s="65"/>
      <c r="C771" s="65"/>
      <c r="F771" s="65"/>
      <c r="G771" s="65"/>
      <c r="J771" s="65"/>
      <c r="K771" s="65"/>
      <c r="N771" s="65"/>
      <c r="O771" s="65"/>
      <c r="R771" s="65"/>
      <c r="S771" s="65"/>
    </row>
    <row r="772" spans="2:19" ht="15" x14ac:dyDescent="0.25">
      <c r="B772" s="65"/>
      <c r="C772" s="65"/>
      <c r="F772" s="65"/>
      <c r="G772" s="65"/>
      <c r="J772" s="65"/>
      <c r="K772" s="65"/>
      <c r="N772" s="65"/>
      <c r="O772" s="65"/>
      <c r="R772" s="65"/>
      <c r="S772" s="65"/>
    </row>
    <row r="773" spans="2:19" ht="15" x14ac:dyDescent="0.25">
      <c r="B773" s="65"/>
      <c r="C773" s="65"/>
      <c r="F773" s="65"/>
      <c r="G773" s="65"/>
      <c r="J773" s="65"/>
      <c r="K773" s="65"/>
      <c r="N773" s="65"/>
      <c r="O773" s="65"/>
      <c r="R773" s="65"/>
      <c r="S773" s="65"/>
    </row>
    <row r="774" spans="2:19" ht="15" x14ac:dyDescent="0.25">
      <c r="B774" s="65"/>
      <c r="C774" s="65"/>
      <c r="F774" s="65"/>
      <c r="G774" s="65"/>
      <c r="J774" s="65"/>
      <c r="K774" s="65"/>
      <c r="N774" s="65"/>
      <c r="O774" s="65"/>
      <c r="R774" s="65"/>
      <c r="S774" s="65"/>
    </row>
    <row r="775" spans="2:19" ht="15" x14ac:dyDescent="0.25">
      <c r="B775" s="65"/>
      <c r="C775" s="65"/>
      <c r="F775" s="65"/>
      <c r="G775" s="65"/>
      <c r="J775" s="65"/>
      <c r="K775" s="65"/>
      <c r="N775" s="65"/>
      <c r="O775" s="65"/>
      <c r="R775" s="65"/>
      <c r="S775" s="65"/>
    </row>
    <row r="776" spans="2:19" ht="15" x14ac:dyDescent="0.25">
      <c r="B776" s="65"/>
      <c r="C776" s="65"/>
      <c r="F776" s="65"/>
      <c r="G776" s="65"/>
      <c r="J776" s="65"/>
      <c r="K776" s="65"/>
      <c r="N776" s="65"/>
      <c r="O776" s="65"/>
      <c r="R776" s="65"/>
      <c r="S776" s="65"/>
    </row>
    <row r="777" spans="2:19" ht="15" x14ac:dyDescent="0.25">
      <c r="B777" s="65"/>
      <c r="C777" s="65"/>
      <c r="F777" s="65"/>
      <c r="G777" s="65"/>
      <c r="J777" s="65"/>
      <c r="K777" s="65"/>
      <c r="N777" s="65"/>
      <c r="O777" s="65"/>
      <c r="R777" s="65"/>
      <c r="S777" s="65"/>
    </row>
    <row r="778" spans="2:19" ht="15" x14ac:dyDescent="0.25">
      <c r="B778" s="65"/>
      <c r="C778" s="65"/>
      <c r="F778" s="65"/>
      <c r="G778" s="65"/>
      <c r="J778" s="65"/>
      <c r="K778" s="65"/>
      <c r="N778" s="65"/>
      <c r="O778" s="65"/>
      <c r="R778" s="65"/>
      <c r="S778" s="65"/>
    </row>
    <row r="779" spans="2:19" ht="15" x14ac:dyDescent="0.25">
      <c r="B779" s="65"/>
      <c r="C779" s="65"/>
      <c r="F779" s="65"/>
      <c r="G779" s="65"/>
      <c r="J779" s="65"/>
      <c r="K779" s="65"/>
      <c r="N779" s="65"/>
      <c r="O779" s="65"/>
      <c r="R779" s="65"/>
      <c r="S779" s="65"/>
    </row>
    <row r="780" spans="2:19" ht="15" x14ac:dyDescent="0.25">
      <c r="B780" s="65"/>
      <c r="C780" s="65"/>
      <c r="F780" s="65"/>
      <c r="G780" s="65"/>
      <c r="J780" s="65"/>
      <c r="K780" s="65"/>
      <c r="N780" s="65"/>
      <c r="O780" s="65"/>
      <c r="R780" s="65"/>
      <c r="S780" s="65"/>
    </row>
    <row r="781" spans="2:19" ht="15" x14ac:dyDescent="0.25">
      <c r="B781" s="65"/>
      <c r="C781" s="65"/>
      <c r="F781" s="65"/>
      <c r="G781" s="65"/>
      <c r="J781" s="65"/>
      <c r="K781" s="65"/>
      <c r="N781" s="65"/>
      <c r="O781" s="65"/>
      <c r="R781" s="65"/>
      <c r="S781" s="65"/>
    </row>
    <row r="782" spans="2:19" ht="15" x14ac:dyDescent="0.25">
      <c r="B782" s="65"/>
      <c r="C782" s="65"/>
      <c r="F782" s="65"/>
      <c r="G782" s="65"/>
      <c r="J782" s="65"/>
      <c r="K782" s="65"/>
      <c r="N782" s="65"/>
      <c r="O782" s="65"/>
      <c r="R782" s="65"/>
      <c r="S782" s="65"/>
    </row>
    <row r="783" spans="2:19" ht="15" x14ac:dyDescent="0.25">
      <c r="B783" s="65"/>
      <c r="C783" s="65"/>
      <c r="F783" s="65"/>
      <c r="G783" s="65"/>
      <c r="J783" s="65"/>
      <c r="K783" s="65"/>
      <c r="N783" s="65"/>
      <c r="O783" s="65"/>
      <c r="R783" s="65"/>
      <c r="S783" s="65"/>
    </row>
    <row r="784" spans="2:19" ht="15" x14ac:dyDescent="0.25">
      <c r="B784" s="65"/>
      <c r="C784" s="65"/>
      <c r="F784" s="65"/>
      <c r="G784" s="65"/>
      <c r="J784" s="65"/>
      <c r="K784" s="65"/>
      <c r="N784" s="65"/>
      <c r="O784" s="65"/>
      <c r="R784" s="65"/>
      <c r="S784" s="65"/>
    </row>
    <row r="785" spans="2:19" ht="15" x14ac:dyDescent="0.25">
      <c r="B785" s="65"/>
      <c r="C785" s="65"/>
      <c r="F785" s="65"/>
      <c r="G785" s="65"/>
      <c r="J785" s="65"/>
      <c r="K785" s="65"/>
      <c r="N785" s="65"/>
      <c r="O785" s="65"/>
      <c r="R785" s="65"/>
      <c r="S785" s="65"/>
    </row>
    <row r="786" spans="2:19" ht="15" x14ac:dyDescent="0.25">
      <c r="B786" s="65"/>
      <c r="C786" s="65"/>
      <c r="F786" s="65"/>
      <c r="G786" s="65"/>
      <c r="J786" s="65"/>
      <c r="K786" s="65"/>
      <c r="N786" s="65"/>
      <c r="O786" s="65"/>
      <c r="R786" s="65"/>
      <c r="S786" s="65"/>
    </row>
    <row r="787" spans="2:19" ht="15" x14ac:dyDescent="0.25">
      <c r="B787" s="65"/>
      <c r="C787" s="65"/>
      <c r="F787" s="65"/>
      <c r="G787" s="65"/>
      <c r="J787" s="65"/>
      <c r="K787" s="65"/>
      <c r="N787" s="65"/>
      <c r="O787" s="65"/>
      <c r="R787" s="65"/>
      <c r="S787" s="65"/>
    </row>
    <row r="788" spans="2:19" ht="15" x14ac:dyDescent="0.25">
      <c r="B788" s="65"/>
      <c r="C788" s="65"/>
      <c r="F788" s="65"/>
      <c r="G788" s="65"/>
      <c r="J788" s="65"/>
      <c r="K788" s="65"/>
      <c r="N788" s="65"/>
      <c r="O788" s="65"/>
      <c r="R788" s="65"/>
      <c r="S788" s="65"/>
    </row>
    <row r="789" spans="2:19" ht="15" x14ac:dyDescent="0.25">
      <c r="B789" s="65"/>
      <c r="C789" s="65"/>
      <c r="F789" s="65"/>
      <c r="G789" s="65"/>
      <c r="J789" s="65"/>
      <c r="K789" s="65"/>
      <c r="N789" s="65"/>
      <c r="O789" s="65"/>
      <c r="R789" s="65"/>
      <c r="S789" s="65"/>
    </row>
    <row r="790" spans="2:19" ht="15" x14ac:dyDescent="0.25">
      <c r="B790" s="65"/>
      <c r="C790" s="65"/>
      <c r="F790" s="65"/>
      <c r="G790" s="65"/>
      <c r="J790" s="65"/>
      <c r="K790" s="65"/>
      <c r="N790" s="65"/>
      <c r="O790" s="65"/>
      <c r="R790" s="65"/>
      <c r="S790" s="65"/>
    </row>
    <row r="791" spans="2:19" ht="15" x14ac:dyDescent="0.25">
      <c r="B791" s="65"/>
      <c r="C791" s="65"/>
      <c r="F791" s="65"/>
      <c r="G791" s="65"/>
      <c r="J791" s="65"/>
      <c r="K791" s="65"/>
      <c r="N791" s="65"/>
      <c r="O791" s="65"/>
      <c r="R791" s="65"/>
      <c r="S791" s="65"/>
    </row>
    <row r="792" spans="2:19" ht="15" x14ac:dyDescent="0.25">
      <c r="B792" s="65"/>
      <c r="C792" s="65"/>
      <c r="F792" s="65"/>
      <c r="G792" s="65"/>
      <c r="J792" s="65"/>
      <c r="K792" s="65"/>
      <c r="N792" s="65"/>
      <c r="O792" s="65"/>
      <c r="R792" s="65"/>
      <c r="S792" s="65"/>
    </row>
    <row r="793" spans="2:19" ht="15" x14ac:dyDescent="0.25">
      <c r="B793" s="65"/>
      <c r="C793" s="65"/>
      <c r="F793" s="65"/>
      <c r="G793" s="65"/>
      <c r="J793" s="65"/>
      <c r="K793" s="65"/>
      <c r="N793" s="65"/>
      <c r="O793" s="65"/>
      <c r="R793" s="65"/>
      <c r="S793" s="65"/>
    </row>
    <row r="794" spans="2:19" ht="15" x14ac:dyDescent="0.25">
      <c r="B794" s="65"/>
      <c r="C794" s="65"/>
      <c r="F794" s="65"/>
      <c r="G794" s="65"/>
      <c r="J794" s="65"/>
      <c r="K794" s="65"/>
      <c r="N794" s="65"/>
      <c r="O794" s="65"/>
      <c r="R794" s="65"/>
      <c r="S794" s="65"/>
    </row>
    <row r="795" spans="2:19" ht="15" x14ac:dyDescent="0.25">
      <c r="B795" s="65"/>
      <c r="C795" s="65"/>
      <c r="F795" s="65"/>
      <c r="G795" s="65"/>
      <c r="J795" s="65"/>
      <c r="K795" s="65"/>
      <c r="N795" s="65"/>
      <c r="O795" s="65"/>
      <c r="R795" s="65"/>
      <c r="S795" s="65"/>
    </row>
    <row r="796" spans="2:19" ht="15" x14ac:dyDescent="0.25">
      <c r="B796" s="65"/>
      <c r="C796" s="65"/>
      <c r="F796" s="65"/>
      <c r="G796" s="65"/>
      <c r="J796" s="65"/>
      <c r="K796" s="65"/>
      <c r="N796" s="65"/>
      <c r="O796" s="65"/>
      <c r="R796" s="65"/>
      <c r="S796" s="65"/>
    </row>
    <row r="797" spans="2:19" ht="15" x14ac:dyDescent="0.25">
      <c r="B797" s="65"/>
      <c r="C797" s="65"/>
      <c r="F797" s="65"/>
      <c r="G797" s="65"/>
      <c r="J797" s="65"/>
      <c r="K797" s="65"/>
      <c r="N797" s="65"/>
      <c r="O797" s="65"/>
      <c r="R797" s="65"/>
      <c r="S797" s="65"/>
    </row>
    <row r="798" spans="2:19" ht="15" x14ac:dyDescent="0.25">
      <c r="B798" s="65"/>
      <c r="C798" s="65"/>
      <c r="F798" s="65"/>
      <c r="G798" s="65"/>
      <c r="J798" s="65"/>
      <c r="K798" s="65"/>
      <c r="N798" s="65"/>
      <c r="O798" s="65"/>
      <c r="R798" s="65"/>
      <c r="S798" s="65"/>
    </row>
    <row r="799" spans="2:19" ht="15" x14ac:dyDescent="0.25">
      <c r="B799" s="65"/>
      <c r="C799" s="65"/>
      <c r="F799" s="65"/>
      <c r="G799" s="65"/>
      <c r="J799" s="65"/>
      <c r="K799" s="65"/>
      <c r="N799" s="65"/>
      <c r="O799" s="65"/>
      <c r="R799" s="65"/>
      <c r="S799" s="65"/>
    </row>
    <row r="800" spans="2:19" ht="15" x14ac:dyDescent="0.25">
      <c r="B800" s="65"/>
      <c r="C800" s="65"/>
      <c r="F800" s="65"/>
      <c r="G800" s="65"/>
      <c r="J800" s="65"/>
      <c r="K800" s="65"/>
      <c r="N800" s="65"/>
      <c r="O800" s="65"/>
      <c r="R800" s="65"/>
      <c r="S800" s="65"/>
    </row>
    <row r="801" spans="2:19" ht="15" x14ac:dyDescent="0.25">
      <c r="B801" s="65"/>
      <c r="C801" s="65"/>
      <c r="F801" s="65"/>
      <c r="G801" s="65"/>
      <c r="J801" s="65"/>
      <c r="K801" s="65"/>
      <c r="N801" s="65"/>
      <c r="O801" s="65"/>
      <c r="R801" s="65"/>
      <c r="S801" s="65"/>
    </row>
    <row r="802" spans="2:19" ht="15" x14ac:dyDescent="0.25">
      <c r="B802" s="65"/>
      <c r="C802" s="65"/>
      <c r="F802" s="65"/>
      <c r="G802" s="65"/>
      <c r="J802" s="65"/>
      <c r="K802" s="65"/>
      <c r="N802" s="65"/>
      <c r="O802" s="65"/>
      <c r="R802" s="65"/>
      <c r="S802" s="65"/>
    </row>
    <row r="803" spans="2:19" ht="15" x14ac:dyDescent="0.25">
      <c r="B803" s="65"/>
      <c r="C803" s="65"/>
      <c r="F803" s="65"/>
      <c r="G803" s="65"/>
      <c r="J803" s="65"/>
      <c r="K803" s="65"/>
      <c r="N803" s="65"/>
      <c r="O803" s="65"/>
      <c r="R803" s="65"/>
      <c r="S803" s="65"/>
    </row>
    <row r="804" spans="2:19" ht="15" x14ac:dyDescent="0.25">
      <c r="B804" s="65"/>
      <c r="C804" s="65"/>
      <c r="F804" s="65"/>
      <c r="G804" s="65"/>
      <c r="J804" s="65"/>
      <c r="K804" s="65"/>
      <c r="N804" s="65"/>
      <c r="O804" s="65"/>
      <c r="R804" s="65"/>
      <c r="S804" s="65"/>
    </row>
    <row r="805" spans="2:19" ht="15" x14ac:dyDescent="0.25">
      <c r="B805" s="65"/>
      <c r="C805" s="65"/>
      <c r="F805" s="65"/>
      <c r="G805" s="65"/>
      <c r="J805" s="65"/>
      <c r="K805" s="65"/>
      <c r="N805" s="65"/>
      <c r="O805" s="65"/>
      <c r="R805" s="65"/>
      <c r="S805" s="65"/>
    </row>
    <row r="806" spans="2:19" ht="15" x14ac:dyDescent="0.25">
      <c r="B806" s="65"/>
      <c r="C806" s="65"/>
      <c r="F806" s="65"/>
      <c r="G806" s="65"/>
      <c r="J806" s="65"/>
      <c r="K806" s="65"/>
      <c r="N806" s="65"/>
      <c r="O806" s="65"/>
      <c r="R806" s="65"/>
      <c r="S806" s="65"/>
    </row>
    <row r="807" spans="2:19" ht="15" x14ac:dyDescent="0.25">
      <c r="B807" s="65"/>
      <c r="C807" s="65"/>
      <c r="F807" s="65"/>
      <c r="G807" s="65"/>
      <c r="J807" s="65"/>
      <c r="K807" s="65"/>
      <c r="N807" s="65"/>
      <c r="O807" s="65"/>
      <c r="R807" s="65"/>
      <c r="S807" s="65"/>
    </row>
    <row r="808" spans="2:19" ht="15" x14ac:dyDescent="0.25">
      <c r="B808" s="65"/>
      <c r="C808" s="65"/>
      <c r="F808" s="65"/>
      <c r="G808" s="65"/>
      <c r="J808" s="65"/>
      <c r="K808" s="65"/>
      <c r="N808" s="65"/>
      <c r="O808" s="65"/>
      <c r="R808" s="65"/>
      <c r="S808" s="65"/>
    </row>
    <row r="809" spans="2:19" ht="15" x14ac:dyDescent="0.25">
      <c r="B809" s="65"/>
      <c r="C809" s="65"/>
      <c r="F809" s="65"/>
      <c r="G809" s="65"/>
      <c r="J809" s="65"/>
      <c r="K809" s="65"/>
      <c r="N809" s="65"/>
      <c r="O809" s="65"/>
      <c r="R809" s="65"/>
      <c r="S809" s="65"/>
    </row>
    <row r="810" spans="2:19" ht="15" x14ac:dyDescent="0.25">
      <c r="B810" s="65"/>
      <c r="C810" s="65"/>
      <c r="F810" s="65"/>
      <c r="G810" s="65"/>
      <c r="J810" s="65"/>
      <c r="K810" s="65"/>
      <c r="N810" s="65"/>
      <c r="O810" s="65"/>
      <c r="R810" s="65"/>
      <c r="S810" s="65"/>
    </row>
    <row r="811" spans="2:19" ht="15" x14ac:dyDescent="0.25">
      <c r="B811" s="65"/>
      <c r="C811" s="65"/>
      <c r="F811" s="65"/>
      <c r="G811" s="65"/>
      <c r="J811" s="65"/>
      <c r="K811" s="65"/>
      <c r="N811" s="65"/>
      <c r="O811" s="65"/>
      <c r="R811" s="65"/>
      <c r="S811" s="65"/>
    </row>
    <row r="812" spans="2:19" ht="15" x14ac:dyDescent="0.25">
      <c r="B812" s="65"/>
      <c r="C812" s="65"/>
      <c r="F812" s="65"/>
      <c r="G812" s="65"/>
      <c r="J812" s="65"/>
      <c r="K812" s="65"/>
      <c r="N812" s="65"/>
      <c r="O812" s="65"/>
      <c r="R812" s="65"/>
      <c r="S812" s="65"/>
    </row>
    <row r="813" spans="2:19" ht="15" x14ac:dyDescent="0.25">
      <c r="B813" s="65"/>
      <c r="C813" s="65"/>
      <c r="F813" s="65"/>
      <c r="G813" s="65"/>
      <c r="J813" s="65"/>
      <c r="K813" s="65"/>
      <c r="N813" s="65"/>
      <c r="O813" s="65"/>
      <c r="R813" s="65"/>
      <c r="S813" s="65"/>
    </row>
    <row r="814" spans="2:19" ht="15" x14ac:dyDescent="0.25">
      <c r="B814" s="65"/>
      <c r="C814" s="65"/>
      <c r="F814" s="65"/>
      <c r="G814" s="65"/>
      <c r="J814" s="65"/>
      <c r="K814" s="65"/>
      <c r="N814" s="65"/>
      <c r="O814" s="65"/>
      <c r="R814" s="65"/>
      <c r="S814" s="65"/>
    </row>
    <row r="815" spans="2:19" ht="15" x14ac:dyDescent="0.25">
      <c r="B815" s="65"/>
      <c r="C815" s="65"/>
      <c r="F815" s="65"/>
      <c r="G815" s="65"/>
      <c r="J815" s="65"/>
      <c r="K815" s="65"/>
      <c r="N815" s="65"/>
      <c r="O815" s="65"/>
      <c r="R815" s="65"/>
      <c r="S815" s="65"/>
    </row>
    <row r="816" spans="2:19" ht="15" x14ac:dyDescent="0.25">
      <c r="B816" s="65"/>
      <c r="C816" s="65"/>
      <c r="F816" s="65"/>
      <c r="G816" s="65"/>
      <c r="J816" s="65"/>
      <c r="K816" s="65"/>
      <c r="N816" s="65"/>
      <c r="O816" s="65"/>
      <c r="R816" s="65"/>
      <c r="S816" s="65"/>
    </row>
    <row r="817" spans="2:19" ht="15" x14ac:dyDescent="0.25">
      <c r="B817" s="65"/>
      <c r="C817" s="65"/>
      <c r="F817" s="65"/>
      <c r="G817" s="65"/>
      <c r="J817" s="65"/>
      <c r="K817" s="65"/>
      <c r="N817" s="65"/>
      <c r="O817" s="65"/>
      <c r="R817" s="65"/>
      <c r="S817" s="65"/>
    </row>
    <row r="818" spans="2:19" ht="15" x14ac:dyDescent="0.25">
      <c r="B818" s="65"/>
      <c r="C818" s="65"/>
      <c r="F818" s="65"/>
      <c r="G818" s="65"/>
      <c r="J818" s="65"/>
      <c r="K818" s="65"/>
      <c r="N818" s="65"/>
      <c r="O818" s="65"/>
      <c r="R818" s="65"/>
      <c r="S818" s="65"/>
    </row>
    <row r="819" spans="2:19" ht="15" x14ac:dyDescent="0.25">
      <c r="B819" s="65"/>
      <c r="C819" s="65"/>
      <c r="F819" s="65"/>
      <c r="G819" s="65"/>
      <c r="J819" s="65"/>
      <c r="K819" s="65"/>
      <c r="N819" s="65"/>
      <c r="O819" s="65"/>
      <c r="R819" s="65"/>
      <c r="S819" s="65"/>
    </row>
    <row r="820" spans="2:19" ht="15" x14ac:dyDescent="0.25">
      <c r="B820" s="65"/>
      <c r="C820" s="65"/>
      <c r="F820" s="65"/>
      <c r="G820" s="65"/>
      <c r="J820" s="65"/>
      <c r="K820" s="65"/>
      <c r="N820" s="65"/>
      <c r="O820" s="65"/>
      <c r="R820" s="65"/>
      <c r="S820" s="65"/>
    </row>
    <row r="821" spans="2:19" ht="15" x14ac:dyDescent="0.25">
      <c r="B821" s="65"/>
      <c r="C821" s="65"/>
      <c r="F821" s="65"/>
      <c r="G821" s="65"/>
      <c r="J821" s="65"/>
      <c r="K821" s="65"/>
      <c r="N821" s="65"/>
      <c r="O821" s="65"/>
      <c r="R821" s="65"/>
      <c r="S821" s="65"/>
    </row>
    <row r="822" spans="2:19" ht="15" x14ac:dyDescent="0.25">
      <c r="B822" s="65"/>
      <c r="C822" s="65"/>
      <c r="F822" s="65"/>
      <c r="G822" s="65"/>
      <c r="J822" s="65"/>
      <c r="K822" s="65"/>
      <c r="N822" s="65"/>
      <c r="O822" s="65"/>
      <c r="R822" s="65"/>
      <c r="S822" s="65"/>
    </row>
    <row r="823" spans="2:19" ht="15" x14ac:dyDescent="0.25">
      <c r="B823" s="65"/>
      <c r="C823" s="65"/>
      <c r="F823" s="65"/>
      <c r="G823" s="65"/>
      <c r="J823" s="65"/>
      <c r="K823" s="65"/>
      <c r="N823" s="65"/>
      <c r="O823" s="65"/>
      <c r="R823" s="65"/>
      <c r="S823" s="65"/>
    </row>
    <row r="824" spans="2:19" ht="15" x14ac:dyDescent="0.25">
      <c r="B824" s="65"/>
      <c r="C824" s="65"/>
      <c r="F824" s="65"/>
      <c r="G824" s="65"/>
      <c r="J824" s="65"/>
      <c r="K824" s="65"/>
      <c r="N824" s="65"/>
      <c r="O824" s="65"/>
      <c r="R824" s="65"/>
      <c r="S824" s="65"/>
    </row>
    <row r="825" spans="2:19" ht="15" x14ac:dyDescent="0.25">
      <c r="B825" s="65"/>
      <c r="C825" s="65"/>
      <c r="F825" s="65"/>
      <c r="G825" s="65"/>
      <c r="J825" s="65"/>
      <c r="K825" s="65"/>
      <c r="N825" s="65"/>
      <c r="O825" s="65"/>
      <c r="R825" s="65"/>
      <c r="S825" s="65"/>
    </row>
    <row r="826" spans="2:19" ht="15" x14ac:dyDescent="0.25">
      <c r="B826" s="65"/>
      <c r="C826" s="65"/>
      <c r="F826" s="65"/>
      <c r="G826" s="65"/>
      <c r="J826" s="65"/>
      <c r="K826" s="65"/>
      <c r="N826" s="65"/>
      <c r="O826" s="65"/>
      <c r="R826" s="65"/>
      <c r="S826" s="65"/>
    </row>
    <row r="827" spans="2:19" ht="15" x14ac:dyDescent="0.25">
      <c r="B827" s="65"/>
      <c r="C827" s="65"/>
      <c r="F827" s="65"/>
      <c r="G827" s="65"/>
      <c r="J827" s="65"/>
      <c r="K827" s="65"/>
      <c r="N827" s="65"/>
      <c r="O827" s="65"/>
      <c r="R827" s="65"/>
      <c r="S827" s="65"/>
    </row>
    <row r="828" spans="2:19" ht="15" x14ac:dyDescent="0.25">
      <c r="B828" s="65"/>
      <c r="C828" s="65"/>
      <c r="F828" s="65"/>
      <c r="G828" s="65"/>
      <c r="J828" s="65"/>
      <c r="K828" s="65"/>
      <c r="N828" s="65"/>
      <c r="O828" s="65"/>
      <c r="R828" s="65"/>
      <c r="S828" s="65"/>
    </row>
    <row r="829" spans="2:19" ht="15" x14ac:dyDescent="0.25">
      <c r="B829" s="65"/>
      <c r="C829" s="65"/>
      <c r="F829" s="65"/>
      <c r="G829" s="65"/>
      <c r="J829" s="65"/>
      <c r="K829" s="65"/>
      <c r="N829" s="65"/>
      <c r="O829" s="65"/>
      <c r="R829" s="65"/>
      <c r="S829" s="65"/>
    </row>
    <row r="830" spans="2:19" ht="15" x14ac:dyDescent="0.25">
      <c r="B830" s="65"/>
      <c r="C830" s="65"/>
      <c r="F830" s="65"/>
      <c r="G830" s="65"/>
      <c r="J830" s="65"/>
      <c r="K830" s="65"/>
      <c r="N830" s="65"/>
      <c r="O830" s="65"/>
      <c r="R830" s="65"/>
      <c r="S830" s="65"/>
    </row>
    <row r="831" spans="2:19" ht="15" x14ac:dyDescent="0.25">
      <c r="B831" s="65"/>
      <c r="C831" s="65"/>
      <c r="F831" s="65"/>
      <c r="G831" s="65"/>
      <c r="J831" s="65"/>
      <c r="K831" s="65"/>
      <c r="N831" s="65"/>
      <c r="O831" s="65"/>
      <c r="R831" s="65"/>
      <c r="S831" s="65"/>
    </row>
    <row r="832" spans="2:19" ht="15" x14ac:dyDescent="0.25">
      <c r="B832" s="65"/>
      <c r="C832" s="65"/>
      <c r="F832" s="65"/>
      <c r="G832" s="65"/>
      <c r="J832" s="65"/>
      <c r="K832" s="65"/>
      <c r="N832" s="65"/>
      <c r="O832" s="65"/>
      <c r="R832" s="65"/>
      <c r="S832" s="65"/>
    </row>
    <row r="833" spans="2:19" ht="15" x14ac:dyDescent="0.25">
      <c r="B833" s="65"/>
      <c r="C833" s="65"/>
      <c r="F833" s="65"/>
      <c r="G833" s="65"/>
      <c r="J833" s="65"/>
      <c r="K833" s="65"/>
      <c r="N833" s="65"/>
      <c r="O833" s="65"/>
      <c r="R833" s="65"/>
      <c r="S833" s="65"/>
    </row>
    <row r="834" spans="2:19" ht="15" x14ac:dyDescent="0.25">
      <c r="B834" s="65"/>
      <c r="C834" s="65"/>
      <c r="F834" s="65"/>
      <c r="G834" s="65"/>
      <c r="J834" s="65"/>
      <c r="K834" s="65"/>
      <c r="N834" s="65"/>
      <c r="O834" s="65"/>
      <c r="R834" s="65"/>
      <c r="S834" s="65"/>
    </row>
    <row r="835" spans="2:19" ht="15" x14ac:dyDescent="0.25">
      <c r="B835" s="65"/>
      <c r="C835" s="65"/>
      <c r="F835" s="65"/>
      <c r="G835" s="65"/>
      <c r="J835" s="65"/>
      <c r="K835" s="65"/>
      <c r="N835" s="65"/>
      <c r="O835" s="65"/>
      <c r="R835" s="65"/>
      <c r="S835" s="65"/>
    </row>
    <row r="836" spans="2:19" ht="15" x14ac:dyDescent="0.25">
      <c r="B836" s="65"/>
      <c r="C836" s="65"/>
      <c r="F836" s="65"/>
      <c r="G836" s="65"/>
      <c r="J836" s="65"/>
      <c r="K836" s="65"/>
      <c r="N836" s="65"/>
      <c r="O836" s="65"/>
      <c r="R836" s="65"/>
      <c r="S836" s="65"/>
    </row>
    <row r="837" spans="2:19" ht="15" x14ac:dyDescent="0.25">
      <c r="B837" s="65"/>
      <c r="C837" s="65"/>
      <c r="F837" s="65"/>
      <c r="G837" s="65"/>
      <c r="J837" s="65"/>
      <c r="K837" s="65"/>
      <c r="N837" s="65"/>
      <c r="O837" s="65"/>
      <c r="R837" s="65"/>
      <c r="S837" s="65"/>
    </row>
    <row r="838" spans="2:19" ht="15" x14ac:dyDescent="0.25">
      <c r="B838" s="65"/>
      <c r="C838" s="65"/>
      <c r="F838" s="65"/>
      <c r="G838" s="65"/>
      <c r="J838" s="65"/>
      <c r="K838" s="65"/>
      <c r="N838" s="65"/>
      <c r="O838" s="65"/>
      <c r="R838" s="65"/>
      <c r="S838" s="65"/>
    </row>
    <row r="839" spans="2:19" ht="15" x14ac:dyDescent="0.25">
      <c r="B839" s="65"/>
      <c r="C839" s="65"/>
      <c r="F839" s="65"/>
      <c r="G839" s="65"/>
      <c r="J839" s="65"/>
      <c r="K839" s="65"/>
      <c r="N839" s="65"/>
      <c r="O839" s="65"/>
      <c r="R839" s="65"/>
      <c r="S839" s="65"/>
    </row>
    <row r="840" spans="2:19" ht="15" x14ac:dyDescent="0.25">
      <c r="B840" s="65"/>
      <c r="C840" s="65"/>
      <c r="F840" s="65"/>
      <c r="G840" s="65"/>
      <c r="J840" s="65"/>
      <c r="K840" s="65"/>
      <c r="N840" s="65"/>
      <c r="O840" s="65"/>
      <c r="R840" s="65"/>
      <c r="S840" s="65"/>
    </row>
    <row r="841" spans="2:19" ht="15" x14ac:dyDescent="0.25">
      <c r="B841" s="65"/>
      <c r="C841" s="65"/>
      <c r="F841" s="65"/>
      <c r="G841" s="65"/>
      <c r="J841" s="65"/>
      <c r="K841" s="65"/>
      <c r="N841" s="65"/>
      <c r="O841" s="65"/>
      <c r="R841" s="65"/>
      <c r="S841" s="65"/>
    </row>
    <row r="842" spans="2:19" ht="15" x14ac:dyDescent="0.25">
      <c r="B842" s="65"/>
      <c r="C842" s="65"/>
      <c r="F842" s="65"/>
      <c r="G842" s="65"/>
      <c r="J842" s="65"/>
      <c r="K842" s="65"/>
      <c r="N842" s="65"/>
      <c r="O842" s="65"/>
      <c r="R842" s="65"/>
      <c r="S842" s="65"/>
    </row>
    <row r="843" spans="2:19" ht="15" x14ac:dyDescent="0.25">
      <c r="B843" s="65"/>
      <c r="C843" s="65"/>
      <c r="F843" s="65"/>
      <c r="G843" s="65"/>
      <c r="J843" s="65"/>
      <c r="K843" s="65"/>
      <c r="N843" s="65"/>
      <c r="O843" s="65"/>
      <c r="R843" s="65"/>
      <c r="S843" s="65"/>
    </row>
    <row r="844" spans="2:19" ht="15" x14ac:dyDescent="0.25">
      <c r="B844" s="65"/>
      <c r="C844" s="65"/>
      <c r="F844" s="65"/>
      <c r="G844" s="65"/>
      <c r="J844" s="65"/>
      <c r="K844" s="65"/>
      <c r="N844" s="65"/>
      <c r="O844" s="65"/>
      <c r="R844" s="65"/>
      <c r="S844" s="65"/>
    </row>
    <row r="845" spans="2:19" ht="15" x14ac:dyDescent="0.25">
      <c r="B845" s="65"/>
      <c r="C845" s="65"/>
      <c r="F845" s="65"/>
      <c r="G845" s="65"/>
      <c r="J845" s="65"/>
      <c r="K845" s="65"/>
      <c r="N845" s="65"/>
      <c r="O845" s="65"/>
      <c r="R845" s="65"/>
      <c r="S845" s="65"/>
    </row>
    <row r="846" spans="2:19" ht="15" x14ac:dyDescent="0.25">
      <c r="B846" s="65"/>
      <c r="C846" s="65"/>
      <c r="F846" s="65"/>
      <c r="G846" s="65"/>
      <c r="J846" s="65"/>
      <c r="K846" s="65"/>
      <c r="N846" s="65"/>
      <c r="O846" s="65"/>
      <c r="R846" s="65"/>
      <c r="S846" s="65"/>
    </row>
    <row r="847" spans="2:19" ht="15" x14ac:dyDescent="0.25">
      <c r="B847" s="65"/>
      <c r="C847" s="65"/>
      <c r="F847" s="65"/>
      <c r="G847" s="65"/>
      <c r="J847" s="65"/>
      <c r="K847" s="65"/>
      <c r="N847" s="65"/>
      <c r="O847" s="65"/>
      <c r="R847" s="65"/>
      <c r="S847" s="65"/>
    </row>
    <row r="848" spans="2:19" ht="15" x14ac:dyDescent="0.25">
      <c r="B848" s="65"/>
      <c r="C848" s="65"/>
      <c r="F848" s="65"/>
      <c r="G848" s="65"/>
      <c r="J848" s="65"/>
      <c r="K848" s="65"/>
      <c r="N848" s="65"/>
      <c r="O848" s="65"/>
      <c r="R848" s="65"/>
      <c r="S848" s="65"/>
    </row>
    <row r="849" spans="2:19" ht="15" x14ac:dyDescent="0.25">
      <c r="B849" s="65"/>
      <c r="C849" s="65"/>
      <c r="F849" s="65"/>
      <c r="G849" s="65"/>
      <c r="J849" s="65"/>
      <c r="K849" s="65"/>
      <c r="N849" s="65"/>
      <c r="O849" s="65"/>
      <c r="R849" s="65"/>
      <c r="S849" s="65"/>
    </row>
    <row r="850" spans="2:19" ht="15" x14ac:dyDescent="0.25">
      <c r="B850" s="65"/>
      <c r="C850" s="65"/>
      <c r="F850" s="65"/>
      <c r="G850" s="65"/>
      <c r="J850" s="65"/>
      <c r="K850" s="65"/>
      <c r="N850" s="65"/>
      <c r="O850" s="65"/>
      <c r="R850" s="65"/>
      <c r="S850" s="65"/>
    </row>
    <row r="851" spans="2:19" ht="15" x14ac:dyDescent="0.25">
      <c r="B851" s="65"/>
      <c r="C851" s="65"/>
      <c r="F851" s="65"/>
      <c r="G851" s="65"/>
      <c r="J851" s="65"/>
      <c r="K851" s="65"/>
      <c r="N851" s="65"/>
      <c r="O851" s="65"/>
      <c r="R851" s="65"/>
      <c r="S851" s="65"/>
    </row>
    <row r="852" spans="2:19" ht="15" x14ac:dyDescent="0.25">
      <c r="B852" s="65"/>
      <c r="C852" s="65"/>
      <c r="F852" s="65"/>
      <c r="G852" s="65"/>
      <c r="J852" s="65"/>
      <c r="K852" s="65"/>
      <c r="N852" s="65"/>
      <c r="O852" s="65"/>
      <c r="R852" s="65"/>
      <c r="S852" s="65"/>
    </row>
    <row r="853" spans="2:19" ht="15" x14ac:dyDescent="0.25">
      <c r="B853" s="65"/>
      <c r="C853" s="65"/>
      <c r="F853" s="65"/>
      <c r="G853" s="65"/>
      <c r="J853" s="65"/>
      <c r="K853" s="65"/>
      <c r="N853" s="65"/>
      <c r="O853" s="65"/>
      <c r="R853" s="65"/>
      <c r="S853" s="65"/>
    </row>
    <row r="854" spans="2:19" ht="15" x14ac:dyDescent="0.25">
      <c r="B854" s="65"/>
      <c r="C854" s="65"/>
      <c r="F854" s="65"/>
      <c r="G854" s="65"/>
      <c r="J854" s="65"/>
      <c r="K854" s="65"/>
      <c r="N854" s="65"/>
      <c r="O854" s="65"/>
      <c r="R854" s="65"/>
      <c r="S854" s="65"/>
    </row>
    <row r="855" spans="2:19" ht="15" x14ac:dyDescent="0.25">
      <c r="B855" s="65"/>
      <c r="C855" s="65"/>
      <c r="F855" s="65"/>
      <c r="G855" s="65"/>
      <c r="J855" s="65"/>
      <c r="K855" s="65"/>
      <c r="N855" s="65"/>
      <c r="O855" s="65"/>
      <c r="R855" s="65"/>
      <c r="S855" s="65"/>
    </row>
    <row r="856" spans="2:19" ht="15" x14ac:dyDescent="0.25">
      <c r="B856" s="65"/>
      <c r="C856" s="65"/>
      <c r="F856" s="65"/>
      <c r="G856" s="65"/>
      <c r="J856" s="65"/>
      <c r="K856" s="65"/>
      <c r="N856" s="65"/>
      <c r="O856" s="65"/>
      <c r="R856" s="65"/>
      <c r="S856" s="65"/>
    </row>
    <row r="857" spans="2:19" ht="15" x14ac:dyDescent="0.25">
      <c r="B857" s="65"/>
      <c r="C857" s="65"/>
      <c r="F857" s="65"/>
      <c r="G857" s="65"/>
      <c r="J857" s="65"/>
      <c r="K857" s="65"/>
      <c r="N857" s="65"/>
      <c r="O857" s="65"/>
      <c r="R857" s="65"/>
      <c r="S857" s="65"/>
    </row>
    <row r="858" spans="2:19" ht="15" x14ac:dyDescent="0.25">
      <c r="B858" s="65"/>
      <c r="C858" s="65"/>
      <c r="F858" s="65"/>
      <c r="G858" s="65"/>
      <c r="J858" s="65"/>
      <c r="K858" s="65"/>
      <c r="N858" s="65"/>
      <c r="O858" s="65"/>
      <c r="R858" s="65"/>
      <c r="S858" s="65"/>
    </row>
    <row r="859" spans="2:19" ht="15" x14ac:dyDescent="0.25">
      <c r="B859" s="65"/>
      <c r="C859" s="65"/>
      <c r="F859" s="65"/>
      <c r="G859" s="65"/>
      <c r="J859" s="65"/>
      <c r="K859" s="65"/>
      <c r="N859" s="65"/>
      <c r="O859" s="65"/>
      <c r="R859" s="65"/>
      <c r="S859" s="65"/>
    </row>
    <row r="860" spans="2:19" ht="15" x14ac:dyDescent="0.25">
      <c r="B860" s="65"/>
      <c r="C860" s="65"/>
      <c r="F860" s="65"/>
      <c r="G860" s="65"/>
      <c r="J860" s="65"/>
      <c r="K860" s="65"/>
      <c r="N860" s="65"/>
      <c r="O860" s="65"/>
      <c r="R860" s="65"/>
      <c r="S860" s="65"/>
    </row>
    <row r="861" spans="2:19" ht="15" x14ac:dyDescent="0.25">
      <c r="B861" s="65"/>
      <c r="C861" s="65"/>
      <c r="F861" s="65"/>
      <c r="G861" s="65"/>
      <c r="J861" s="65"/>
      <c r="K861" s="65"/>
      <c r="N861" s="65"/>
      <c r="O861" s="65"/>
      <c r="R861" s="65"/>
      <c r="S861" s="65"/>
    </row>
    <row r="862" spans="2:19" ht="15" x14ac:dyDescent="0.25">
      <c r="B862" s="65"/>
      <c r="C862" s="65"/>
      <c r="F862" s="65"/>
      <c r="G862" s="65"/>
      <c r="J862" s="65"/>
      <c r="K862" s="65"/>
      <c r="N862" s="65"/>
      <c r="O862" s="65"/>
      <c r="R862" s="65"/>
      <c r="S862" s="65"/>
    </row>
    <row r="863" spans="2:19" ht="15" x14ac:dyDescent="0.25">
      <c r="B863" s="65"/>
      <c r="C863" s="65"/>
      <c r="F863" s="65"/>
      <c r="G863" s="65"/>
      <c r="J863" s="65"/>
      <c r="K863" s="65"/>
      <c r="N863" s="65"/>
      <c r="O863" s="65"/>
      <c r="R863" s="65"/>
      <c r="S863" s="65"/>
    </row>
    <row r="864" spans="2:19" ht="15" x14ac:dyDescent="0.25">
      <c r="B864" s="65"/>
      <c r="C864" s="65"/>
      <c r="F864" s="65"/>
      <c r="G864" s="65"/>
      <c r="J864" s="65"/>
      <c r="K864" s="65"/>
      <c r="N864" s="65"/>
      <c r="O864" s="65"/>
      <c r="R864" s="65"/>
      <c r="S864" s="65"/>
    </row>
    <row r="865" spans="2:19" ht="15" x14ac:dyDescent="0.25">
      <c r="B865" s="65"/>
      <c r="C865" s="65"/>
      <c r="F865" s="65"/>
      <c r="G865" s="65"/>
      <c r="J865" s="65"/>
      <c r="K865" s="65"/>
      <c r="N865" s="65"/>
      <c r="O865" s="65"/>
      <c r="R865" s="65"/>
      <c r="S865" s="65"/>
    </row>
    <row r="866" spans="2:19" ht="15" x14ac:dyDescent="0.25">
      <c r="B866" s="65"/>
      <c r="C866" s="65"/>
      <c r="F866" s="65"/>
      <c r="G866" s="65"/>
      <c r="J866" s="65"/>
      <c r="K866" s="65"/>
      <c r="N866" s="65"/>
      <c r="O866" s="65"/>
      <c r="R866" s="65"/>
      <c r="S866" s="65"/>
    </row>
    <row r="867" spans="2:19" ht="15" x14ac:dyDescent="0.25">
      <c r="B867" s="65"/>
      <c r="C867" s="65"/>
      <c r="F867" s="65"/>
      <c r="G867" s="65"/>
      <c r="J867" s="65"/>
      <c r="K867" s="65"/>
      <c r="N867" s="65"/>
      <c r="O867" s="65"/>
      <c r="R867" s="65"/>
      <c r="S867" s="65"/>
    </row>
    <row r="868" spans="2:19" ht="15" x14ac:dyDescent="0.25">
      <c r="B868" s="65"/>
      <c r="C868" s="65"/>
      <c r="F868" s="65"/>
      <c r="G868" s="65"/>
      <c r="J868" s="65"/>
      <c r="K868" s="65"/>
      <c r="N868" s="65"/>
      <c r="O868" s="65"/>
      <c r="R868" s="65"/>
      <c r="S868" s="65"/>
    </row>
    <row r="869" spans="2:19" ht="15" x14ac:dyDescent="0.25">
      <c r="B869" s="65"/>
      <c r="C869" s="65"/>
      <c r="F869" s="65"/>
      <c r="G869" s="65"/>
      <c r="J869" s="65"/>
      <c r="K869" s="65"/>
      <c r="N869" s="65"/>
      <c r="O869" s="65"/>
      <c r="R869" s="65"/>
      <c r="S869" s="65"/>
    </row>
    <row r="870" spans="2:19" ht="15" x14ac:dyDescent="0.25">
      <c r="B870" s="65"/>
      <c r="C870" s="65"/>
      <c r="F870" s="65"/>
      <c r="G870" s="65"/>
      <c r="J870" s="65"/>
      <c r="K870" s="65"/>
      <c r="N870" s="65"/>
      <c r="O870" s="65"/>
      <c r="R870" s="65"/>
      <c r="S870" s="65"/>
    </row>
    <row r="871" spans="2:19" ht="15" x14ac:dyDescent="0.25">
      <c r="B871" s="65"/>
      <c r="C871" s="65"/>
      <c r="F871" s="65"/>
      <c r="G871" s="65"/>
      <c r="J871" s="65"/>
      <c r="K871" s="65"/>
      <c r="N871" s="65"/>
      <c r="O871" s="65"/>
      <c r="R871" s="65"/>
      <c r="S871" s="65"/>
    </row>
    <row r="872" spans="2:19" ht="15" x14ac:dyDescent="0.25">
      <c r="B872" s="65"/>
      <c r="C872" s="65"/>
      <c r="F872" s="65"/>
      <c r="G872" s="65"/>
      <c r="J872" s="65"/>
      <c r="K872" s="65"/>
      <c r="N872" s="65"/>
      <c r="O872" s="65"/>
      <c r="R872" s="65"/>
      <c r="S872" s="65"/>
    </row>
    <row r="873" spans="2:19" ht="15" x14ac:dyDescent="0.25">
      <c r="B873" s="65"/>
      <c r="C873" s="65"/>
      <c r="F873" s="65"/>
      <c r="G873" s="65"/>
      <c r="J873" s="65"/>
      <c r="K873" s="65"/>
      <c r="N873" s="65"/>
      <c r="O873" s="65"/>
      <c r="R873" s="65"/>
      <c r="S873" s="65"/>
    </row>
    <row r="874" spans="2:19" ht="15" x14ac:dyDescent="0.25">
      <c r="B874" s="65"/>
      <c r="C874" s="65"/>
      <c r="F874" s="65"/>
      <c r="G874" s="65"/>
      <c r="J874" s="65"/>
      <c r="K874" s="65"/>
      <c r="N874" s="65"/>
      <c r="O874" s="65"/>
      <c r="R874" s="65"/>
      <c r="S874" s="65"/>
    </row>
    <row r="875" spans="2:19" ht="15" x14ac:dyDescent="0.25">
      <c r="B875" s="65"/>
      <c r="C875" s="65"/>
      <c r="F875" s="65"/>
      <c r="G875" s="65"/>
      <c r="J875" s="65"/>
      <c r="K875" s="65"/>
      <c r="N875" s="65"/>
      <c r="O875" s="65"/>
      <c r="R875" s="65"/>
      <c r="S875" s="65"/>
    </row>
    <row r="876" spans="2:19" ht="15" x14ac:dyDescent="0.25">
      <c r="B876" s="65"/>
      <c r="C876" s="65"/>
      <c r="F876" s="65"/>
      <c r="G876" s="65"/>
      <c r="J876" s="65"/>
      <c r="K876" s="65"/>
      <c r="N876" s="65"/>
      <c r="O876" s="65"/>
      <c r="R876" s="65"/>
      <c r="S876" s="65"/>
    </row>
    <row r="877" spans="2:19" ht="15" x14ac:dyDescent="0.25">
      <c r="B877" s="65"/>
      <c r="C877" s="65"/>
      <c r="F877" s="65"/>
      <c r="G877" s="65"/>
      <c r="J877" s="65"/>
      <c r="K877" s="65"/>
      <c r="N877" s="65"/>
      <c r="O877" s="65"/>
      <c r="R877" s="65"/>
      <c r="S877" s="65"/>
    </row>
    <row r="878" spans="2:19" ht="15" x14ac:dyDescent="0.25">
      <c r="B878" s="65"/>
      <c r="C878" s="65"/>
      <c r="F878" s="65"/>
      <c r="G878" s="65"/>
      <c r="J878" s="65"/>
      <c r="K878" s="65"/>
      <c r="N878" s="65"/>
      <c r="O878" s="65"/>
      <c r="R878" s="65"/>
      <c r="S878" s="65"/>
    </row>
    <row r="879" spans="2:19" ht="15" x14ac:dyDescent="0.25">
      <c r="B879" s="65"/>
      <c r="C879" s="65"/>
      <c r="F879" s="65"/>
      <c r="G879" s="65"/>
      <c r="J879" s="65"/>
      <c r="K879" s="65"/>
      <c r="N879" s="65"/>
      <c r="O879" s="65"/>
      <c r="R879" s="65"/>
      <c r="S879" s="65"/>
    </row>
    <row r="880" spans="2:19" ht="15" x14ac:dyDescent="0.25">
      <c r="B880" s="65"/>
      <c r="C880" s="65"/>
      <c r="F880" s="65"/>
      <c r="G880" s="65"/>
      <c r="J880" s="65"/>
      <c r="K880" s="65"/>
      <c r="N880" s="65"/>
      <c r="O880" s="65"/>
      <c r="R880" s="65"/>
      <c r="S880" s="65"/>
    </row>
    <row r="881" spans="2:19" ht="15" x14ac:dyDescent="0.25">
      <c r="B881" s="65"/>
      <c r="C881" s="65"/>
      <c r="F881" s="65"/>
      <c r="G881" s="65"/>
      <c r="J881" s="65"/>
      <c r="K881" s="65"/>
      <c r="N881" s="65"/>
      <c r="O881" s="65"/>
      <c r="R881" s="65"/>
      <c r="S881" s="65"/>
    </row>
    <row r="882" spans="2:19" ht="15" x14ac:dyDescent="0.25">
      <c r="B882" s="65"/>
      <c r="C882" s="65"/>
      <c r="F882" s="65"/>
      <c r="G882" s="65"/>
      <c r="J882" s="65"/>
      <c r="K882" s="65"/>
      <c r="N882" s="65"/>
      <c r="O882" s="65"/>
      <c r="R882" s="65"/>
      <c r="S882" s="65"/>
    </row>
    <row r="883" spans="2:19" ht="15" x14ac:dyDescent="0.25">
      <c r="B883" s="65"/>
      <c r="C883" s="65"/>
      <c r="F883" s="65"/>
      <c r="G883" s="65"/>
      <c r="J883" s="65"/>
      <c r="K883" s="65"/>
      <c r="N883" s="65"/>
      <c r="O883" s="65"/>
      <c r="R883" s="65"/>
      <c r="S883" s="65"/>
    </row>
    <row r="884" spans="2:19" ht="15" x14ac:dyDescent="0.25">
      <c r="B884" s="65"/>
      <c r="C884" s="65"/>
      <c r="F884" s="65"/>
      <c r="G884" s="65"/>
      <c r="J884" s="65"/>
      <c r="K884" s="65"/>
      <c r="N884" s="65"/>
      <c r="O884" s="65"/>
      <c r="R884" s="65"/>
      <c r="S884" s="65"/>
    </row>
    <row r="885" spans="2:19" ht="15" x14ac:dyDescent="0.25">
      <c r="B885" s="65"/>
      <c r="C885" s="65"/>
      <c r="F885" s="65"/>
      <c r="G885" s="65"/>
      <c r="J885" s="65"/>
      <c r="K885" s="65"/>
      <c r="N885" s="65"/>
      <c r="O885" s="65"/>
      <c r="R885" s="65"/>
      <c r="S885" s="65"/>
    </row>
    <row r="886" spans="2:19" ht="15" x14ac:dyDescent="0.25">
      <c r="B886" s="65"/>
      <c r="C886" s="65"/>
      <c r="F886" s="65"/>
      <c r="G886" s="65"/>
      <c r="J886" s="65"/>
      <c r="K886" s="65"/>
      <c r="N886" s="65"/>
      <c r="O886" s="65"/>
      <c r="R886" s="65"/>
      <c r="S886" s="65"/>
    </row>
    <row r="887" spans="2:19" ht="15" x14ac:dyDescent="0.25">
      <c r="B887" s="65"/>
      <c r="C887" s="65"/>
      <c r="F887" s="65"/>
      <c r="G887" s="65"/>
      <c r="J887" s="65"/>
      <c r="K887" s="65"/>
      <c r="N887" s="65"/>
      <c r="O887" s="65"/>
      <c r="R887" s="65"/>
      <c r="S887" s="65"/>
    </row>
    <row r="888" spans="2:19" ht="15" x14ac:dyDescent="0.25">
      <c r="B888" s="65"/>
      <c r="C888" s="65"/>
      <c r="F888" s="65"/>
      <c r="G888" s="65"/>
      <c r="J888" s="65"/>
      <c r="K888" s="65"/>
      <c r="N888" s="65"/>
      <c r="O888" s="65"/>
      <c r="R888" s="65"/>
      <c r="S888" s="65"/>
    </row>
    <row r="889" spans="2:19" ht="15" x14ac:dyDescent="0.25">
      <c r="B889" s="65"/>
      <c r="C889" s="65"/>
      <c r="F889" s="65"/>
      <c r="G889" s="65"/>
      <c r="J889" s="65"/>
      <c r="K889" s="65"/>
      <c r="N889" s="65"/>
      <c r="O889" s="65"/>
      <c r="R889" s="65"/>
      <c r="S889" s="65"/>
    </row>
    <row r="890" spans="2:19" ht="15" x14ac:dyDescent="0.25">
      <c r="B890" s="65"/>
      <c r="C890" s="65"/>
      <c r="F890" s="65"/>
      <c r="G890" s="65"/>
      <c r="J890" s="65"/>
      <c r="K890" s="65"/>
      <c r="N890" s="65"/>
      <c r="O890" s="65"/>
      <c r="R890" s="65"/>
      <c r="S890" s="65"/>
    </row>
    <row r="891" spans="2:19" ht="15" x14ac:dyDescent="0.25">
      <c r="B891" s="65"/>
      <c r="C891" s="65"/>
      <c r="F891" s="65"/>
      <c r="G891" s="65"/>
      <c r="J891" s="65"/>
      <c r="K891" s="65"/>
      <c r="N891" s="65"/>
      <c r="O891" s="65"/>
      <c r="R891" s="65"/>
      <c r="S891" s="65"/>
    </row>
    <row r="892" spans="2:19" ht="15" x14ac:dyDescent="0.25">
      <c r="B892" s="65"/>
      <c r="C892" s="65"/>
      <c r="F892" s="65"/>
      <c r="G892" s="65"/>
      <c r="J892" s="65"/>
      <c r="K892" s="65"/>
      <c r="N892" s="65"/>
      <c r="O892" s="65"/>
      <c r="R892" s="65"/>
      <c r="S892" s="65"/>
    </row>
    <row r="893" spans="2:19" ht="15" x14ac:dyDescent="0.25">
      <c r="B893" s="65"/>
      <c r="C893" s="65"/>
      <c r="F893" s="65"/>
      <c r="G893" s="65"/>
      <c r="J893" s="65"/>
      <c r="K893" s="65"/>
      <c r="N893" s="65"/>
      <c r="O893" s="65"/>
      <c r="R893" s="65"/>
      <c r="S893" s="65"/>
    </row>
    <row r="894" spans="2:19" ht="15" x14ac:dyDescent="0.25">
      <c r="B894" s="65"/>
      <c r="C894" s="65"/>
      <c r="F894" s="65"/>
      <c r="G894" s="65"/>
      <c r="J894" s="65"/>
      <c r="K894" s="65"/>
      <c r="N894" s="65"/>
      <c r="O894" s="65"/>
      <c r="R894" s="65"/>
      <c r="S894" s="65"/>
    </row>
    <row r="895" spans="2:19" ht="15" x14ac:dyDescent="0.25">
      <c r="B895" s="65"/>
      <c r="C895" s="65"/>
      <c r="F895" s="65"/>
      <c r="G895" s="65"/>
      <c r="J895" s="65"/>
      <c r="K895" s="65"/>
      <c r="N895" s="65"/>
      <c r="O895" s="65"/>
      <c r="R895" s="65"/>
      <c r="S895" s="65"/>
    </row>
    <row r="896" spans="2:19" ht="15" x14ac:dyDescent="0.25">
      <c r="B896" s="65"/>
      <c r="C896" s="65"/>
      <c r="F896" s="65"/>
      <c r="G896" s="65"/>
      <c r="J896" s="65"/>
      <c r="K896" s="65"/>
      <c r="N896" s="65"/>
      <c r="O896" s="65"/>
      <c r="R896" s="65"/>
      <c r="S896" s="65"/>
    </row>
    <row r="897" spans="2:19" ht="15" x14ac:dyDescent="0.25">
      <c r="B897" s="65"/>
      <c r="C897" s="65"/>
      <c r="F897" s="65"/>
      <c r="G897" s="65"/>
      <c r="J897" s="65"/>
      <c r="K897" s="65"/>
      <c r="N897" s="65"/>
      <c r="O897" s="65"/>
      <c r="R897" s="65"/>
      <c r="S897" s="65"/>
    </row>
    <row r="898" spans="2:19" ht="15" x14ac:dyDescent="0.25">
      <c r="B898" s="65"/>
      <c r="C898" s="65"/>
      <c r="F898" s="65"/>
      <c r="G898" s="65"/>
      <c r="J898" s="65"/>
      <c r="K898" s="65"/>
      <c r="N898" s="65"/>
      <c r="O898" s="65"/>
      <c r="R898" s="65"/>
      <c r="S898" s="65"/>
    </row>
    <row r="899" spans="2:19" ht="15" x14ac:dyDescent="0.25">
      <c r="B899" s="65"/>
      <c r="C899" s="65"/>
      <c r="F899" s="65"/>
      <c r="G899" s="65"/>
      <c r="J899" s="65"/>
      <c r="K899" s="65"/>
      <c r="N899" s="65"/>
      <c r="O899" s="65"/>
      <c r="R899" s="65"/>
      <c r="S899" s="65"/>
    </row>
    <row r="900" spans="2:19" ht="15" x14ac:dyDescent="0.25">
      <c r="B900" s="65"/>
      <c r="C900" s="65"/>
      <c r="F900" s="65"/>
      <c r="G900" s="65"/>
      <c r="J900" s="65"/>
      <c r="K900" s="65"/>
      <c r="N900" s="65"/>
      <c r="O900" s="65"/>
      <c r="R900" s="65"/>
      <c r="S900" s="65"/>
    </row>
    <row r="901" spans="2:19" ht="15" x14ac:dyDescent="0.25">
      <c r="B901" s="65"/>
      <c r="C901" s="65"/>
      <c r="F901" s="65"/>
      <c r="G901" s="65"/>
      <c r="J901" s="65"/>
      <c r="K901" s="65"/>
      <c r="N901" s="65"/>
      <c r="O901" s="65"/>
      <c r="R901" s="65"/>
      <c r="S901" s="65"/>
    </row>
    <row r="902" spans="2:19" ht="15" x14ac:dyDescent="0.25">
      <c r="B902" s="65"/>
      <c r="C902" s="65"/>
      <c r="F902" s="65"/>
      <c r="G902" s="65"/>
      <c r="J902" s="65"/>
      <c r="K902" s="65"/>
      <c r="N902" s="65"/>
      <c r="O902" s="65"/>
      <c r="R902" s="65"/>
      <c r="S902" s="65"/>
    </row>
    <row r="903" spans="2:19" ht="15" x14ac:dyDescent="0.25">
      <c r="B903" s="65"/>
      <c r="C903" s="65"/>
      <c r="F903" s="65"/>
      <c r="G903" s="65"/>
      <c r="J903" s="65"/>
      <c r="K903" s="65"/>
      <c r="N903" s="65"/>
      <c r="O903" s="65"/>
      <c r="R903" s="65"/>
      <c r="S903" s="65"/>
    </row>
    <row r="904" spans="2:19" ht="15" x14ac:dyDescent="0.25">
      <c r="B904" s="65"/>
      <c r="C904" s="65"/>
      <c r="F904" s="65"/>
      <c r="G904" s="65"/>
      <c r="J904" s="65"/>
      <c r="K904" s="65"/>
      <c r="N904" s="65"/>
      <c r="O904" s="65"/>
      <c r="R904" s="65"/>
      <c r="S904" s="65"/>
    </row>
    <row r="905" spans="2:19" ht="15" x14ac:dyDescent="0.25">
      <c r="B905" s="65"/>
      <c r="C905" s="65"/>
      <c r="F905" s="65"/>
      <c r="G905" s="65"/>
      <c r="J905" s="65"/>
      <c r="K905" s="65"/>
      <c r="N905" s="65"/>
      <c r="O905" s="65"/>
      <c r="R905" s="65"/>
      <c r="S905" s="65"/>
    </row>
    <row r="906" spans="2:19" ht="15" x14ac:dyDescent="0.25">
      <c r="B906" s="65"/>
      <c r="C906" s="65"/>
      <c r="F906" s="65"/>
      <c r="G906" s="65"/>
      <c r="J906" s="65"/>
      <c r="K906" s="65"/>
      <c r="N906" s="65"/>
      <c r="O906" s="65"/>
      <c r="R906" s="65"/>
      <c r="S906" s="65"/>
    </row>
    <row r="907" spans="2:19" ht="15" x14ac:dyDescent="0.25">
      <c r="B907" s="65"/>
      <c r="C907" s="65"/>
      <c r="F907" s="65"/>
      <c r="G907" s="65"/>
      <c r="J907" s="65"/>
      <c r="K907" s="65"/>
      <c r="N907" s="65"/>
      <c r="O907" s="65"/>
      <c r="R907" s="65"/>
      <c r="S907" s="65"/>
    </row>
    <row r="908" spans="2:19" ht="15" x14ac:dyDescent="0.25">
      <c r="B908" s="65"/>
      <c r="C908" s="65"/>
      <c r="F908" s="65"/>
      <c r="G908" s="65"/>
      <c r="J908" s="65"/>
      <c r="K908" s="65"/>
      <c r="N908" s="65"/>
      <c r="O908" s="65"/>
      <c r="R908" s="65"/>
      <c r="S908" s="65"/>
    </row>
    <row r="909" spans="2:19" ht="15" x14ac:dyDescent="0.25">
      <c r="B909" s="65"/>
      <c r="C909" s="65"/>
      <c r="F909" s="65"/>
      <c r="G909" s="65"/>
      <c r="J909" s="65"/>
      <c r="K909" s="65"/>
      <c r="N909" s="65"/>
      <c r="O909" s="65"/>
      <c r="R909" s="65"/>
      <c r="S909" s="65"/>
    </row>
    <row r="910" spans="2:19" ht="15" x14ac:dyDescent="0.25">
      <c r="B910" s="65"/>
      <c r="C910" s="65"/>
      <c r="F910" s="65"/>
      <c r="G910" s="65"/>
      <c r="J910" s="65"/>
      <c r="K910" s="65"/>
      <c r="N910" s="65"/>
      <c r="O910" s="65"/>
      <c r="R910" s="65"/>
      <c r="S910" s="65"/>
    </row>
    <row r="911" spans="2:19" ht="15" x14ac:dyDescent="0.25">
      <c r="B911" s="65"/>
      <c r="C911" s="65"/>
      <c r="F911" s="65"/>
      <c r="G911" s="65"/>
      <c r="J911" s="65"/>
      <c r="K911" s="65"/>
      <c r="N911" s="65"/>
      <c r="O911" s="65"/>
      <c r="R911" s="65"/>
      <c r="S911" s="65"/>
    </row>
    <row r="912" spans="2:19" ht="15" x14ac:dyDescent="0.25">
      <c r="B912" s="65"/>
      <c r="C912" s="65"/>
      <c r="F912" s="65"/>
      <c r="G912" s="65"/>
      <c r="J912" s="65"/>
      <c r="K912" s="65"/>
      <c r="N912" s="65"/>
      <c r="O912" s="65"/>
      <c r="R912" s="65"/>
      <c r="S912" s="65"/>
    </row>
    <row r="913" spans="2:19" ht="15" x14ac:dyDescent="0.25">
      <c r="B913" s="65"/>
      <c r="C913" s="65"/>
      <c r="F913" s="65"/>
      <c r="G913" s="65"/>
      <c r="J913" s="65"/>
      <c r="K913" s="65"/>
      <c r="N913" s="65"/>
      <c r="O913" s="65"/>
      <c r="R913" s="65"/>
      <c r="S913" s="65"/>
    </row>
    <row r="914" spans="2:19" ht="15" x14ac:dyDescent="0.25">
      <c r="B914" s="65"/>
      <c r="C914" s="65"/>
      <c r="F914" s="65"/>
      <c r="G914" s="65"/>
      <c r="J914" s="65"/>
      <c r="K914" s="65"/>
      <c r="N914" s="65"/>
      <c r="O914" s="65"/>
      <c r="R914" s="65"/>
      <c r="S914" s="65"/>
    </row>
    <row r="915" spans="2:19" ht="15" x14ac:dyDescent="0.25">
      <c r="B915" s="65"/>
      <c r="C915" s="65"/>
      <c r="F915" s="65"/>
      <c r="G915" s="65"/>
      <c r="J915" s="65"/>
      <c r="K915" s="65"/>
      <c r="N915" s="65"/>
      <c r="O915" s="65"/>
      <c r="R915" s="65"/>
      <c r="S915" s="65"/>
    </row>
    <row r="916" spans="2:19" ht="15" x14ac:dyDescent="0.25">
      <c r="B916" s="65"/>
      <c r="C916" s="65"/>
      <c r="F916" s="65"/>
      <c r="G916" s="65"/>
      <c r="J916" s="65"/>
      <c r="K916" s="65"/>
      <c r="N916" s="65"/>
      <c r="O916" s="65"/>
      <c r="R916" s="65"/>
      <c r="S916" s="65"/>
    </row>
    <row r="917" spans="2:19" ht="15" x14ac:dyDescent="0.25">
      <c r="B917" s="65"/>
      <c r="C917" s="65"/>
      <c r="F917" s="65"/>
      <c r="G917" s="65"/>
      <c r="J917" s="65"/>
      <c r="K917" s="65"/>
      <c r="N917" s="65"/>
      <c r="O917" s="65"/>
      <c r="R917" s="65"/>
      <c r="S917" s="65"/>
    </row>
    <row r="918" spans="2:19" ht="15" x14ac:dyDescent="0.25">
      <c r="B918" s="65"/>
      <c r="C918" s="65"/>
      <c r="F918" s="65"/>
      <c r="G918" s="65"/>
      <c r="J918" s="65"/>
      <c r="K918" s="65"/>
      <c r="N918" s="65"/>
      <c r="O918" s="65"/>
      <c r="R918" s="65"/>
      <c r="S918" s="65"/>
    </row>
    <row r="919" spans="2:19" ht="15" x14ac:dyDescent="0.25">
      <c r="B919" s="65"/>
      <c r="C919" s="65"/>
      <c r="F919" s="65"/>
      <c r="G919" s="65"/>
      <c r="J919" s="65"/>
      <c r="K919" s="65"/>
      <c r="N919" s="65"/>
      <c r="O919" s="65"/>
      <c r="R919" s="65"/>
      <c r="S919" s="65"/>
    </row>
    <row r="920" spans="2:19" ht="15" x14ac:dyDescent="0.25">
      <c r="B920" s="65"/>
      <c r="C920" s="65"/>
      <c r="F920" s="65"/>
      <c r="G920" s="65"/>
      <c r="J920" s="65"/>
      <c r="K920" s="65"/>
      <c r="N920" s="65"/>
      <c r="O920" s="65"/>
      <c r="R920" s="65"/>
      <c r="S920" s="65"/>
    </row>
    <row r="921" spans="2:19" ht="15" x14ac:dyDescent="0.25">
      <c r="B921" s="65"/>
      <c r="C921" s="65"/>
      <c r="F921" s="65"/>
      <c r="G921" s="65"/>
      <c r="J921" s="65"/>
      <c r="K921" s="65"/>
      <c r="N921" s="65"/>
      <c r="O921" s="65"/>
      <c r="R921" s="65"/>
      <c r="S921" s="65"/>
    </row>
    <row r="922" spans="2:19" ht="15" x14ac:dyDescent="0.25">
      <c r="B922" s="65"/>
      <c r="C922" s="65"/>
      <c r="F922" s="65"/>
      <c r="G922" s="65"/>
      <c r="J922" s="65"/>
      <c r="K922" s="65"/>
      <c r="N922" s="65"/>
      <c r="O922" s="65"/>
      <c r="R922" s="65"/>
      <c r="S922" s="65"/>
    </row>
    <row r="923" spans="2:19" ht="15" x14ac:dyDescent="0.25">
      <c r="B923" s="65"/>
      <c r="C923" s="65"/>
      <c r="F923" s="65"/>
      <c r="G923" s="65"/>
      <c r="J923" s="65"/>
      <c r="K923" s="65"/>
      <c r="N923" s="65"/>
      <c r="O923" s="65"/>
      <c r="R923" s="65"/>
      <c r="S923" s="65"/>
    </row>
    <row r="924" spans="2:19" ht="15" x14ac:dyDescent="0.25">
      <c r="B924" s="65"/>
      <c r="C924" s="65"/>
      <c r="F924" s="65"/>
      <c r="G924" s="65"/>
      <c r="J924" s="65"/>
      <c r="K924" s="65"/>
      <c r="N924" s="65"/>
      <c r="O924" s="65"/>
      <c r="R924" s="65"/>
      <c r="S924" s="65"/>
    </row>
    <row r="925" spans="2:19" ht="15" x14ac:dyDescent="0.25">
      <c r="B925" s="65"/>
      <c r="C925" s="65"/>
      <c r="F925" s="65"/>
      <c r="G925" s="65"/>
      <c r="J925" s="65"/>
      <c r="K925" s="65"/>
      <c r="N925" s="65"/>
      <c r="O925" s="65"/>
      <c r="R925" s="65"/>
      <c r="S925" s="65"/>
    </row>
    <row r="926" spans="2:19" ht="15" x14ac:dyDescent="0.25">
      <c r="B926" s="65"/>
      <c r="C926" s="65"/>
      <c r="F926" s="65"/>
      <c r="G926" s="65"/>
      <c r="J926" s="65"/>
      <c r="K926" s="65"/>
      <c r="N926" s="65"/>
      <c r="O926" s="65"/>
      <c r="R926" s="65"/>
      <c r="S926" s="65"/>
    </row>
    <row r="927" spans="2:19" ht="15" x14ac:dyDescent="0.25">
      <c r="B927" s="65"/>
      <c r="C927" s="65"/>
      <c r="F927" s="65"/>
      <c r="G927" s="65"/>
      <c r="J927" s="65"/>
      <c r="K927" s="65"/>
      <c r="N927" s="65"/>
      <c r="O927" s="65"/>
      <c r="R927" s="65"/>
      <c r="S927" s="65"/>
    </row>
    <row r="928" spans="2:19" ht="15" x14ac:dyDescent="0.25">
      <c r="B928" s="65"/>
      <c r="C928" s="65"/>
      <c r="F928" s="65"/>
      <c r="G928" s="65"/>
      <c r="J928" s="65"/>
      <c r="K928" s="65"/>
      <c r="N928" s="65"/>
      <c r="O928" s="65"/>
      <c r="R928" s="65"/>
      <c r="S928" s="65"/>
    </row>
    <row r="929" spans="2:19" ht="15" x14ac:dyDescent="0.25">
      <c r="B929" s="65"/>
      <c r="C929" s="65"/>
      <c r="F929" s="65"/>
      <c r="G929" s="65"/>
      <c r="J929" s="65"/>
      <c r="K929" s="65"/>
      <c r="N929" s="65"/>
      <c r="O929" s="65"/>
      <c r="R929" s="65"/>
      <c r="S929" s="65"/>
    </row>
    <row r="930" spans="2:19" ht="15" x14ac:dyDescent="0.25">
      <c r="B930" s="65"/>
      <c r="C930" s="65"/>
      <c r="F930" s="65"/>
      <c r="G930" s="65"/>
      <c r="J930" s="65"/>
      <c r="K930" s="65"/>
      <c r="N930" s="65"/>
      <c r="O930" s="65"/>
      <c r="R930" s="65"/>
      <c r="S930" s="65"/>
    </row>
    <row r="931" spans="2:19" ht="15" x14ac:dyDescent="0.25">
      <c r="B931" s="65"/>
      <c r="C931" s="65"/>
      <c r="F931" s="65"/>
      <c r="G931" s="65"/>
      <c r="J931" s="65"/>
      <c r="K931" s="65"/>
      <c r="N931" s="65"/>
      <c r="O931" s="65"/>
      <c r="R931" s="65"/>
      <c r="S931" s="65"/>
    </row>
    <row r="932" spans="2:19" ht="15" x14ac:dyDescent="0.25">
      <c r="B932" s="65"/>
      <c r="C932" s="65"/>
      <c r="F932" s="65"/>
      <c r="G932" s="65"/>
      <c r="J932" s="65"/>
      <c r="K932" s="65"/>
      <c r="N932" s="65"/>
      <c r="O932" s="65"/>
      <c r="R932" s="65"/>
      <c r="S932" s="65"/>
    </row>
    <row r="933" spans="2:19" ht="15" x14ac:dyDescent="0.25">
      <c r="B933" s="65"/>
      <c r="C933" s="65"/>
      <c r="F933" s="65"/>
      <c r="G933" s="65"/>
      <c r="J933" s="65"/>
      <c r="K933" s="65"/>
      <c r="N933" s="65"/>
      <c r="O933" s="65"/>
      <c r="R933" s="65"/>
      <c r="S933" s="65"/>
    </row>
    <row r="934" spans="2:19" ht="15" x14ac:dyDescent="0.25">
      <c r="B934" s="65"/>
      <c r="C934" s="65"/>
      <c r="F934" s="65"/>
      <c r="G934" s="65"/>
      <c r="J934" s="65"/>
      <c r="K934" s="65"/>
      <c r="N934" s="65"/>
      <c r="O934" s="65"/>
      <c r="R934" s="65"/>
      <c r="S934" s="65"/>
    </row>
    <row r="935" spans="2:19" ht="15" x14ac:dyDescent="0.25">
      <c r="B935" s="65"/>
      <c r="C935" s="65"/>
      <c r="F935" s="65"/>
      <c r="G935" s="65"/>
      <c r="J935" s="65"/>
      <c r="K935" s="65"/>
      <c r="N935" s="65"/>
      <c r="O935" s="65"/>
      <c r="R935" s="65"/>
      <c r="S935" s="65"/>
    </row>
    <row r="936" spans="2:19" ht="15" x14ac:dyDescent="0.25">
      <c r="B936" s="65"/>
      <c r="C936" s="65"/>
      <c r="F936" s="65"/>
      <c r="G936" s="65"/>
      <c r="J936" s="65"/>
      <c r="K936" s="65"/>
      <c r="N936" s="65"/>
      <c r="O936" s="65"/>
      <c r="R936" s="65"/>
      <c r="S936" s="65"/>
    </row>
    <row r="937" spans="2:19" ht="15" x14ac:dyDescent="0.25">
      <c r="B937" s="65"/>
      <c r="C937" s="65"/>
      <c r="F937" s="65"/>
      <c r="G937" s="65"/>
      <c r="J937" s="65"/>
      <c r="K937" s="65"/>
      <c r="N937" s="65"/>
      <c r="O937" s="65"/>
      <c r="R937" s="65"/>
      <c r="S937" s="65"/>
    </row>
    <row r="938" spans="2:19" ht="15" x14ac:dyDescent="0.25">
      <c r="B938" s="65"/>
      <c r="C938" s="65"/>
      <c r="F938" s="65"/>
      <c r="G938" s="65"/>
      <c r="J938" s="65"/>
      <c r="K938" s="65"/>
      <c r="N938" s="65"/>
      <c r="O938" s="65"/>
      <c r="R938" s="65"/>
      <c r="S938" s="65"/>
    </row>
    <row r="939" spans="2:19" ht="15" x14ac:dyDescent="0.25">
      <c r="B939" s="65"/>
      <c r="C939" s="65"/>
      <c r="F939" s="65"/>
      <c r="G939" s="65"/>
      <c r="J939" s="65"/>
      <c r="K939" s="65"/>
      <c r="N939" s="65"/>
      <c r="O939" s="65"/>
      <c r="R939" s="65"/>
      <c r="S939" s="65"/>
    </row>
    <row r="940" spans="2:19" ht="15" x14ac:dyDescent="0.25">
      <c r="B940" s="65"/>
      <c r="C940" s="65"/>
      <c r="F940" s="65"/>
      <c r="G940" s="65"/>
      <c r="J940" s="65"/>
      <c r="K940" s="65"/>
      <c r="N940" s="65"/>
      <c r="O940" s="65"/>
      <c r="R940" s="65"/>
      <c r="S940" s="65"/>
    </row>
    <row r="941" spans="2:19" ht="15" x14ac:dyDescent="0.25">
      <c r="B941" s="65"/>
      <c r="C941" s="65"/>
      <c r="F941" s="65"/>
      <c r="G941" s="65"/>
      <c r="J941" s="65"/>
      <c r="K941" s="65"/>
      <c r="N941" s="65"/>
      <c r="O941" s="65"/>
      <c r="R941" s="65"/>
      <c r="S941" s="65"/>
    </row>
    <row r="942" spans="2:19" ht="15" x14ac:dyDescent="0.25">
      <c r="B942" s="65"/>
      <c r="C942" s="65"/>
      <c r="F942" s="65"/>
      <c r="G942" s="65"/>
      <c r="J942" s="65"/>
      <c r="K942" s="65"/>
      <c r="N942" s="65"/>
      <c r="O942" s="65"/>
      <c r="R942" s="65"/>
      <c r="S942" s="65"/>
    </row>
    <row r="943" spans="2:19" ht="15" x14ac:dyDescent="0.25">
      <c r="B943" s="65"/>
      <c r="C943" s="65"/>
      <c r="F943" s="65"/>
      <c r="G943" s="65"/>
      <c r="J943" s="65"/>
      <c r="K943" s="65"/>
      <c r="N943" s="65"/>
      <c r="O943" s="65"/>
      <c r="R943" s="65"/>
      <c r="S943" s="65"/>
    </row>
    <row r="944" spans="2:19" ht="15" x14ac:dyDescent="0.25">
      <c r="B944" s="65"/>
      <c r="C944" s="65"/>
      <c r="F944" s="65"/>
      <c r="G944" s="65"/>
      <c r="J944" s="65"/>
      <c r="K944" s="65"/>
      <c r="N944" s="65"/>
      <c r="O944" s="65"/>
      <c r="R944" s="65"/>
      <c r="S944" s="65"/>
    </row>
    <row r="945" spans="2:19" ht="15" x14ac:dyDescent="0.25">
      <c r="B945" s="65"/>
      <c r="C945" s="65"/>
      <c r="F945" s="65"/>
      <c r="G945" s="65"/>
      <c r="J945" s="65"/>
      <c r="K945" s="65"/>
      <c r="N945" s="65"/>
      <c r="O945" s="65"/>
      <c r="R945" s="65"/>
      <c r="S945" s="65"/>
    </row>
    <row r="946" spans="2:19" ht="15" x14ac:dyDescent="0.25">
      <c r="B946" s="65"/>
      <c r="C946" s="65"/>
      <c r="F946" s="65"/>
      <c r="G946" s="65"/>
      <c r="J946" s="65"/>
      <c r="K946" s="65"/>
      <c r="N946" s="65"/>
      <c r="O946" s="65"/>
      <c r="R946" s="65"/>
      <c r="S946" s="65"/>
    </row>
    <row r="947" spans="2:19" ht="15" x14ac:dyDescent="0.25">
      <c r="B947" s="65"/>
      <c r="C947" s="65"/>
      <c r="F947" s="65"/>
      <c r="G947" s="65"/>
      <c r="J947" s="65"/>
      <c r="K947" s="65"/>
      <c r="N947" s="65"/>
      <c r="O947" s="65"/>
      <c r="R947" s="65"/>
      <c r="S947" s="65"/>
    </row>
    <row r="948" spans="2:19" ht="15" x14ac:dyDescent="0.25">
      <c r="B948" s="65"/>
      <c r="C948" s="65"/>
      <c r="F948" s="65"/>
      <c r="G948" s="65"/>
      <c r="J948" s="65"/>
      <c r="K948" s="65"/>
      <c r="N948" s="65"/>
      <c r="O948" s="65"/>
      <c r="R948" s="65"/>
      <c r="S948" s="65"/>
    </row>
    <row r="949" spans="2:19" ht="15" x14ac:dyDescent="0.25">
      <c r="B949" s="65"/>
      <c r="C949" s="65"/>
      <c r="F949" s="65"/>
      <c r="G949" s="65"/>
      <c r="J949" s="65"/>
      <c r="K949" s="65"/>
      <c r="N949" s="65"/>
      <c r="O949" s="65"/>
      <c r="R949" s="65"/>
      <c r="S949" s="65"/>
    </row>
    <row r="950" spans="2:19" ht="15" x14ac:dyDescent="0.25">
      <c r="B950" s="65"/>
      <c r="C950" s="65"/>
      <c r="F950" s="65"/>
      <c r="G950" s="65"/>
      <c r="J950" s="65"/>
      <c r="K950" s="65"/>
      <c r="N950" s="65"/>
      <c r="O950" s="65"/>
      <c r="R950" s="65"/>
      <c r="S950" s="65"/>
    </row>
    <row r="951" spans="2:19" ht="15" x14ac:dyDescent="0.25">
      <c r="B951" s="65"/>
      <c r="C951" s="65"/>
      <c r="F951" s="65"/>
      <c r="G951" s="65"/>
      <c r="J951" s="65"/>
      <c r="K951" s="65"/>
      <c r="N951" s="65"/>
      <c r="O951" s="65"/>
      <c r="R951" s="65"/>
      <c r="S951" s="65"/>
    </row>
    <row r="952" spans="2:19" ht="15" x14ac:dyDescent="0.25">
      <c r="B952" s="65"/>
      <c r="C952" s="65"/>
      <c r="F952" s="65"/>
      <c r="G952" s="65"/>
      <c r="J952" s="65"/>
      <c r="K952" s="65"/>
      <c r="N952" s="65"/>
      <c r="O952" s="65"/>
      <c r="R952" s="65"/>
      <c r="S952" s="65"/>
    </row>
    <row r="953" spans="2:19" ht="15" x14ac:dyDescent="0.25">
      <c r="B953" s="65"/>
      <c r="C953" s="65"/>
      <c r="F953" s="65"/>
      <c r="G953" s="65"/>
      <c r="J953" s="65"/>
      <c r="K953" s="65"/>
      <c r="N953" s="65"/>
      <c r="O953" s="65"/>
      <c r="R953" s="65"/>
      <c r="S953" s="65"/>
    </row>
    <row r="954" spans="2:19" ht="15" x14ac:dyDescent="0.25">
      <c r="B954" s="65"/>
      <c r="C954" s="65"/>
      <c r="F954" s="65"/>
      <c r="G954" s="65"/>
      <c r="J954" s="65"/>
      <c r="K954" s="65"/>
      <c r="N954" s="65"/>
      <c r="O954" s="65"/>
      <c r="R954" s="65"/>
      <c r="S954" s="65"/>
    </row>
    <row r="955" spans="2:19" ht="15" x14ac:dyDescent="0.25">
      <c r="B955" s="65"/>
      <c r="C955" s="65"/>
      <c r="F955" s="65"/>
      <c r="G955" s="65"/>
      <c r="J955" s="65"/>
      <c r="K955" s="65"/>
      <c r="N955" s="65"/>
      <c r="O955" s="65"/>
      <c r="R955" s="65"/>
      <c r="S955" s="65"/>
    </row>
    <row r="956" spans="2:19" ht="15" x14ac:dyDescent="0.25">
      <c r="B956" s="65"/>
      <c r="C956" s="65"/>
      <c r="F956" s="65"/>
      <c r="G956" s="65"/>
      <c r="J956" s="65"/>
      <c r="K956" s="65"/>
      <c r="N956" s="65"/>
      <c r="O956" s="65"/>
      <c r="R956" s="65"/>
      <c r="S956" s="65"/>
    </row>
    <row r="957" spans="2:19" ht="15" x14ac:dyDescent="0.25">
      <c r="B957" s="65"/>
      <c r="C957" s="65"/>
      <c r="F957" s="65"/>
      <c r="G957" s="65"/>
      <c r="J957" s="65"/>
      <c r="K957" s="65"/>
      <c r="N957" s="65"/>
      <c r="O957" s="65"/>
      <c r="R957" s="65"/>
      <c r="S957" s="65"/>
    </row>
    <row r="958" spans="2:19" ht="15" x14ac:dyDescent="0.25">
      <c r="B958" s="65"/>
      <c r="C958" s="65"/>
      <c r="F958" s="65"/>
      <c r="G958" s="65"/>
      <c r="J958" s="65"/>
      <c r="K958" s="65"/>
      <c r="N958" s="65"/>
      <c r="O958" s="65"/>
      <c r="R958" s="65"/>
      <c r="S958" s="65"/>
    </row>
    <row r="959" spans="2:19" ht="15" x14ac:dyDescent="0.25">
      <c r="B959" s="65"/>
      <c r="C959" s="65"/>
      <c r="F959" s="65"/>
      <c r="G959" s="65"/>
      <c r="J959" s="65"/>
      <c r="K959" s="65"/>
      <c r="N959" s="65"/>
      <c r="O959" s="65"/>
      <c r="R959" s="65"/>
      <c r="S959" s="65"/>
    </row>
    <row r="960" spans="2:19" ht="15" x14ac:dyDescent="0.25">
      <c r="B960" s="65"/>
      <c r="C960" s="65"/>
      <c r="F960" s="65"/>
      <c r="G960" s="65"/>
      <c r="J960" s="65"/>
      <c r="K960" s="65"/>
      <c r="N960" s="65"/>
      <c r="O960" s="65"/>
      <c r="R960" s="65"/>
      <c r="S960" s="65"/>
    </row>
    <row r="961" spans="2:19" ht="15" x14ac:dyDescent="0.25">
      <c r="B961" s="65"/>
      <c r="C961" s="65"/>
      <c r="F961" s="65"/>
      <c r="G961" s="65"/>
      <c r="J961" s="65"/>
      <c r="K961" s="65"/>
      <c r="N961" s="65"/>
      <c r="O961" s="65"/>
      <c r="R961" s="65"/>
      <c r="S961" s="65"/>
    </row>
    <row r="962" spans="2:19" ht="15" x14ac:dyDescent="0.25">
      <c r="B962" s="65"/>
      <c r="C962" s="65"/>
      <c r="F962" s="65"/>
      <c r="G962" s="65"/>
      <c r="J962" s="65"/>
      <c r="K962" s="65"/>
      <c r="N962" s="65"/>
      <c r="O962" s="65"/>
      <c r="R962" s="65"/>
      <c r="S962" s="65"/>
    </row>
    <row r="963" spans="2:19" ht="15" x14ac:dyDescent="0.25">
      <c r="B963" s="65"/>
      <c r="C963" s="65"/>
      <c r="F963" s="65"/>
      <c r="G963" s="65"/>
      <c r="J963" s="65"/>
      <c r="K963" s="65"/>
      <c r="N963" s="65"/>
      <c r="O963" s="65"/>
      <c r="R963" s="65"/>
      <c r="S963" s="65"/>
    </row>
    <row r="964" spans="2:19" ht="15" x14ac:dyDescent="0.25">
      <c r="B964" s="65"/>
      <c r="C964" s="65"/>
      <c r="F964" s="65"/>
      <c r="G964" s="65"/>
      <c r="J964" s="65"/>
      <c r="K964" s="65"/>
      <c r="N964" s="65"/>
      <c r="O964" s="65"/>
      <c r="R964" s="65"/>
      <c r="S964" s="65"/>
    </row>
    <row r="965" spans="2:19" ht="15" x14ac:dyDescent="0.25">
      <c r="B965" s="65"/>
      <c r="C965" s="65"/>
      <c r="F965" s="65"/>
      <c r="G965" s="65"/>
      <c r="J965" s="65"/>
      <c r="K965" s="65"/>
      <c r="N965" s="65"/>
      <c r="O965" s="65"/>
      <c r="R965" s="65"/>
      <c r="S965" s="65"/>
    </row>
    <row r="966" spans="2:19" ht="15" x14ac:dyDescent="0.25">
      <c r="B966" s="65"/>
      <c r="C966" s="65"/>
      <c r="F966" s="65"/>
      <c r="G966" s="65"/>
      <c r="J966" s="65"/>
      <c r="K966" s="65"/>
      <c r="N966" s="65"/>
      <c r="O966" s="65"/>
      <c r="R966" s="65"/>
      <c r="S966" s="65"/>
    </row>
    <row r="967" spans="2:19" ht="15" x14ac:dyDescent="0.25">
      <c r="B967" s="65"/>
      <c r="C967" s="65"/>
      <c r="F967" s="65"/>
      <c r="G967" s="65"/>
      <c r="J967" s="65"/>
      <c r="K967" s="65"/>
      <c r="N967" s="65"/>
      <c r="O967" s="65"/>
      <c r="R967" s="65"/>
      <c r="S967" s="65"/>
    </row>
    <row r="968" spans="2:19" ht="15" x14ac:dyDescent="0.25">
      <c r="B968" s="65"/>
      <c r="C968" s="65"/>
      <c r="F968" s="65"/>
      <c r="G968" s="65"/>
      <c r="J968" s="65"/>
      <c r="K968" s="65"/>
      <c r="N968" s="65"/>
      <c r="O968" s="65"/>
      <c r="R968" s="65"/>
      <c r="S968" s="65"/>
    </row>
    <row r="969" spans="2:19" ht="15" x14ac:dyDescent="0.25">
      <c r="B969" s="65"/>
      <c r="C969" s="65"/>
      <c r="F969" s="65"/>
      <c r="G969" s="65"/>
      <c r="J969" s="65"/>
      <c r="K969" s="65"/>
      <c r="N969" s="65"/>
      <c r="O969" s="65"/>
      <c r="R969" s="65"/>
      <c r="S969" s="65"/>
    </row>
    <row r="970" spans="2:19" ht="15" x14ac:dyDescent="0.25">
      <c r="B970" s="65"/>
      <c r="C970" s="65"/>
      <c r="F970" s="65"/>
      <c r="G970" s="65"/>
      <c r="J970" s="65"/>
      <c r="K970" s="65"/>
      <c r="N970" s="65"/>
      <c r="O970" s="65"/>
      <c r="R970" s="65"/>
      <c r="S970" s="65"/>
    </row>
    <row r="971" spans="2:19" ht="15" x14ac:dyDescent="0.25">
      <c r="B971" s="65"/>
      <c r="C971" s="65"/>
      <c r="F971" s="65"/>
      <c r="G971" s="65"/>
      <c r="J971" s="65"/>
      <c r="K971" s="65"/>
      <c r="N971" s="65"/>
      <c r="O971" s="65"/>
      <c r="R971" s="65"/>
      <c r="S971" s="65"/>
    </row>
    <row r="972" spans="2:19" ht="15" x14ac:dyDescent="0.25">
      <c r="B972" s="65"/>
      <c r="C972" s="65"/>
      <c r="F972" s="65"/>
      <c r="G972" s="65"/>
      <c r="J972" s="65"/>
      <c r="K972" s="65"/>
      <c r="N972" s="65"/>
      <c r="O972" s="65"/>
      <c r="R972" s="65"/>
      <c r="S972" s="65"/>
    </row>
    <row r="973" spans="2:19" ht="15" x14ac:dyDescent="0.25">
      <c r="B973" s="65"/>
      <c r="C973" s="65"/>
      <c r="F973" s="65"/>
      <c r="G973" s="65"/>
      <c r="J973" s="65"/>
      <c r="K973" s="65"/>
      <c r="N973" s="65"/>
      <c r="O973" s="65"/>
      <c r="R973" s="65"/>
      <c r="S973" s="65"/>
    </row>
    <row r="974" spans="2:19" ht="15" x14ac:dyDescent="0.25">
      <c r="B974" s="65"/>
      <c r="C974" s="65"/>
      <c r="F974" s="65"/>
      <c r="G974" s="65"/>
      <c r="J974" s="65"/>
      <c r="K974" s="65"/>
      <c r="N974" s="65"/>
      <c r="O974" s="65"/>
      <c r="R974" s="65"/>
      <c r="S974" s="65"/>
    </row>
    <row r="975" spans="2:19" ht="15" x14ac:dyDescent="0.25">
      <c r="B975" s="65"/>
      <c r="C975" s="65"/>
      <c r="F975" s="65"/>
      <c r="G975" s="65"/>
      <c r="J975" s="65"/>
      <c r="K975" s="65"/>
      <c r="N975" s="65"/>
      <c r="O975" s="65"/>
      <c r="R975" s="65"/>
      <c r="S975" s="65"/>
    </row>
    <row r="976" spans="2:19" ht="15" x14ac:dyDescent="0.25">
      <c r="B976" s="65"/>
      <c r="C976" s="65"/>
      <c r="F976" s="65"/>
      <c r="G976" s="65"/>
      <c r="J976" s="65"/>
      <c r="K976" s="65"/>
      <c r="N976" s="65"/>
      <c r="O976" s="65"/>
      <c r="R976" s="65"/>
      <c r="S976" s="65"/>
    </row>
    <row r="977" spans="2:19" ht="15" x14ac:dyDescent="0.25">
      <c r="B977" s="65"/>
      <c r="C977" s="65"/>
      <c r="F977" s="65"/>
      <c r="G977" s="65"/>
      <c r="J977" s="65"/>
      <c r="K977" s="65"/>
      <c r="N977" s="65"/>
      <c r="O977" s="65"/>
      <c r="R977" s="65"/>
      <c r="S977" s="65"/>
    </row>
    <row r="978" spans="2:19" ht="15" x14ac:dyDescent="0.25">
      <c r="B978" s="65"/>
      <c r="C978" s="65"/>
      <c r="F978" s="65"/>
      <c r="G978" s="65"/>
      <c r="J978" s="65"/>
      <c r="K978" s="65"/>
      <c r="N978" s="65"/>
      <c r="O978" s="65"/>
      <c r="R978" s="65"/>
      <c r="S978" s="65"/>
    </row>
    <row r="979" spans="2:19" ht="15" x14ac:dyDescent="0.25">
      <c r="B979" s="65"/>
      <c r="C979" s="65"/>
      <c r="F979" s="65"/>
      <c r="G979" s="65"/>
      <c r="J979" s="65"/>
      <c r="K979" s="65"/>
      <c r="N979" s="65"/>
      <c r="O979" s="65"/>
      <c r="R979" s="65"/>
      <c r="S979" s="65"/>
    </row>
    <row r="980" spans="2:19" ht="15" x14ac:dyDescent="0.25">
      <c r="B980" s="65"/>
      <c r="C980" s="65"/>
      <c r="F980" s="65"/>
      <c r="G980" s="65"/>
      <c r="J980" s="65"/>
      <c r="K980" s="65"/>
      <c r="N980" s="65"/>
      <c r="O980" s="65"/>
      <c r="R980" s="65"/>
      <c r="S980" s="65"/>
    </row>
    <row r="981" spans="2:19" ht="15" x14ac:dyDescent="0.25">
      <c r="B981" s="65"/>
      <c r="C981" s="65"/>
      <c r="F981" s="65"/>
      <c r="G981" s="65"/>
      <c r="J981" s="65"/>
      <c r="K981" s="65"/>
      <c r="N981" s="65"/>
      <c r="O981" s="65"/>
      <c r="R981" s="65"/>
      <c r="S981" s="65"/>
    </row>
    <row r="982" spans="2:19" ht="15" x14ac:dyDescent="0.25">
      <c r="B982" s="65"/>
      <c r="C982" s="65"/>
      <c r="F982" s="65"/>
      <c r="G982" s="65"/>
      <c r="J982" s="65"/>
      <c r="K982" s="65"/>
      <c r="N982" s="65"/>
      <c r="O982" s="65"/>
      <c r="R982" s="65"/>
      <c r="S982" s="65"/>
    </row>
    <row r="983" spans="2:19" ht="15" x14ac:dyDescent="0.25">
      <c r="B983" s="65"/>
      <c r="C983" s="65"/>
      <c r="F983" s="65"/>
      <c r="G983" s="65"/>
      <c r="J983" s="65"/>
      <c r="K983" s="65"/>
      <c r="N983" s="65"/>
      <c r="O983" s="65"/>
      <c r="R983" s="65"/>
      <c r="S983" s="65"/>
    </row>
    <row r="984" spans="2:19" ht="15" x14ac:dyDescent="0.25">
      <c r="B984" s="65"/>
      <c r="C984" s="65"/>
      <c r="F984" s="65"/>
      <c r="G984" s="65"/>
      <c r="J984" s="65"/>
      <c r="K984" s="65"/>
      <c r="N984" s="65"/>
      <c r="O984" s="65"/>
      <c r="R984" s="65"/>
      <c r="S984" s="65"/>
    </row>
    <row r="985" spans="2:19" ht="15" x14ac:dyDescent="0.25">
      <c r="B985" s="65"/>
      <c r="C985" s="65"/>
      <c r="F985" s="65"/>
      <c r="G985" s="65"/>
      <c r="J985" s="65"/>
      <c r="K985" s="65"/>
      <c r="N985" s="65"/>
      <c r="O985" s="65"/>
      <c r="R985" s="65"/>
      <c r="S985" s="65"/>
    </row>
    <row r="986" spans="2:19" ht="15" x14ac:dyDescent="0.25">
      <c r="B986" s="65"/>
      <c r="C986" s="65"/>
      <c r="F986" s="65"/>
      <c r="G986" s="65"/>
      <c r="J986" s="65"/>
      <c r="K986" s="65"/>
      <c r="N986" s="65"/>
      <c r="O986" s="65"/>
      <c r="R986" s="65"/>
      <c r="S986" s="65"/>
    </row>
    <row r="987" spans="2:19" ht="15" x14ac:dyDescent="0.25">
      <c r="B987" s="65"/>
      <c r="C987" s="65"/>
      <c r="F987" s="65"/>
      <c r="G987" s="65"/>
      <c r="J987" s="65"/>
      <c r="K987" s="65"/>
      <c r="N987" s="65"/>
      <c r="O987" s="65"/>
      <c r="R987" s="65"/>
      <c r="S987" s="65"/>
    </row>
    <row r="988" spans="2:19" ht="15" x14ac:dyDescent="0.25">
      <c r="B988" s="65"/>
      <c r="C988" s="65"/>
      <c r="F988" s="65"/>
      <c r="G988" s="65"/>
      <c r="J988" s="65"/>
      <c r="K988" s="65"/>
      <c r="N988" s="65"/>
      <c r="O988" s="65"/>
      <c r="R988" s="65"/>
      <c r="S988" s="65"/>
    </row>
    <row r="989" spans="2:19" ht="15" x14ac:dyDescent="0.25">
      <c r="B989" s="65"/>
      <c r="C989" s="65"/>
      <c r="F989" s="65"/>
      <c r="G989" s="65"/>
      <c r="J989" s="65"/>
      <c r="K989" s="65"/>
      <c r="N989" s="65"/>
      <c r="O989" s="65"/>
      <c r="R989" s="65"/>
      <c r="S989" s="65"/>
    </row>
    <row r="990" spans="2:19" ht="15" x14ac:dyDescent="0.25">
      <c r="B990" s="65"/>
      <c r="C990" s="65"/>
      <c r="F990" s="65"/>
      <c r="G990" s="65"/>
      <c r="J990" s="65"/>
      <c r="K990" s="65"/>
      <c r="N990" s="65"/>
      <c r="O990" s="65"/>
      <c r="R990" s="65"/>
      <c r="S990" s="65"/>
    </row>
    <row r="991" spans="2:19" ht="15" x14ac:dyDescent="0.25">
      <c r="B991" s="65"/>
      <c r="C991" s="65"/>
      <c r="F991" s="65"/>
      <c r="G991" s="65"/>
      <c r="J991" s="65"/>
      <c r="K991" s="65"/>
      <c r="N991" s="65"/>
      <c r="O991" s="65"/>
      <c r="R991" s="65"/>
      <c r="S991" s="65"/>
    </row>
    <row r="992" spans="2:19" ht="15" x14ac:dyDescent="0.25">
      <c r="B992" s="65"/>
      <c r="C992" s="65"/>
      <c r="F992" s="65"/>
      <c r="G992" s="65"/>
      <c r="J992" s="65"/>
      <c r="K992" s="65"/>
      <c r="N992" s="65"/>
      <c r="O992" s="65"/>
      <c r="R992" s="65"/>
      <c r="S992" s="65"/>
    </row>
    <row r="993" spans="2:19" ht="15" x14ac:dyDescent="0.25">
      <c r="B993" s="65"/>
      <c r="C993" s="65"/>
      <c r="F993" s="65"/>
      <c r="G993" s="65"/>
      <c r="J993" s="65"/>
      <c r="K993" s="65"/>
      <c r="N993" s="65"/>
      <c r="O993" s="65"/>
      <c r="R993" s="65"/>
      <c r="S993" s="65"/>
    </row>
    <row r="994" spans="2:19" ht="15" x14ac:dyDescent="0.25">
      <c r="B994" s="65"/>
      <c r="C994" s="65"/>
      <c r="F994" s="65"/>
      <c r="G994" s="65"/>
      <c r="J994" s="65"/>
      <c r="K994" s="65"/>
      <c r="N994" s="65"/>
      <c r="O994" s="65"/>
      <c r="R994" s="65"/>
      <c r="S994" s="65"/>
    </row>
    <row r="995" spans="2:19" ht="15" x14ac:dyDescent="0.25">
      <c r="B995" s="65"/>
      <c r="C995" s="65"/>
      <c r="F995" s="65"/>
      <c r="G995" s="65"/>
      <c r="J995" s="65"/>
      <c r="K995" s="65"/>
      <c r="N995" s="65"/>
      <c r="O995" s="65"/>
      <c r="R995" s="65"/>
      <c r="S995" s="65"/>
    </row>
    <row r="996" spans="2:19" ht="15" x14ac:dyDescent="0.25">
      <c r="B996" s="65"/>
      <c r="C996" s="65"/>
      <c r="F996" s="65"/>
      <c r="G996" s="65"/>
      <c r="J996" s="65"/>
      <c r="K996" s="65"/>
      <c r="N996" s="65"/>
      <c r="O996" s="65"/>
      <c r="R996" s="65"/>
      <c r="S996" s="65"/>
    </row>
    <row r="997" spans="2:19" ht="15" x14ac:dyDescent="0.25">
      <c r="B997" s="65"/>
      <c r="C997" s="65"/>
      <c r="F997" s="65"/>
      <c r="G997" s="65"/>
      <c r="J997" s="65"/>
      <c r="K997" s="65"/>
      <c r="N997" s="65"/>
      <c r="O997" s="65"/>
      <c r="R997" s="65"/>
      <c r="S997" s="65"/>
    </row>
    <row r="998" spans="2:19" ht="15" x14ac:dyDescent="0.25">
      <c r="B998" s="65"/>
      <c r="C998" s="65"/>
      <c r="F998" s="65"/>
      <c r="G998" s="65"/>
      <c r="J998" s="65"/>
      <c r="K998" s="65"/>
      <c r="N998" s="65"/>
      <c r="O998" s="65"/>
      <c r="R998" s="65"/>
      <c r="S998" s="65"/>
    </row>
    <row r="999" spans="2:19" ht="15" x14ac:dyDescent="0.25">
      <c r="B999" s="65"/>
      <c r="C999" s="65"/>
      <c r="F999" s="65"/>
      <c r="G999" s="65"/>
      <c r="J999" s="65"/>
      <c r="K999" s="65"/>
      <c r="N999" s="65"/>
      <c r="O999" s="65"/>
      <c r="R999" s="65"/>
      <c r="S999" s="65"/>
    </row>
    <row r="1000" spans="2:19" ht="15" x14ac:dyDescent="0.25">
      <c r="B1000" s="65"/>
      <c r="C1000" s="65"/>
      <c r="F1000" s="65"/>
      <c r="G1000" s="65"/>
      <c r="J1000" s="65"/>
      <c r="K1000" s="65"/>
      <c r="N1000" s="65"/>
      <c r="O1000" s="65"/>
      <c r="R1000" s="65"/>
      <c r="S1000" s="65"/>
    </row>
  </sheetData>
  <mergeCells count="3">
    <mergeCell ref="A1:O1"/>
    <mergeCell ref="N18:O18"/>
    <mergeCell ref="N19:O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S1000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 x14ac:dyDescent="0.25"/>
  <cols>
    <col min="1" max="1" width="3.21875" customWidth="1"/>
    <col min="2" max="2" width="32.44140625" customWidth="1"/>
    <col min="3" max="3" width="3.88671875" customWidth="1"/>
    <col min="4" max="5" width="3.21875" customWidth="1"/>
    <col min="6" max="6" width="27.6640625" customWidth="1"/>
    <col min="7" max="7" width="3.88671875" customWidth="1"/>
    <col min="8" max="9" width="3.21875" customWidth="1"/>
    <col min="10" max="10" width="32.6640625" customWidth="1"/>
    <col min="11" max="11" width="3.88671875" customWidth="1"/>
    <col min="12" max="13" width="3.21875" customWidth="1"/>
    <col min="14" max="14" width="32.6640625" customWidth="1"/>
    <col min="15" max="15" width="3.88671875" customWidth="1"/>
    <col min="16" max="17" width="3.21875" customWidth="1"/>
    <col min="18" max="18" width="27.6640625" customWidth="1"/>
    <col min="19" max="19" width="3.88671875" customWidth="1"/>
  </cols>
  <sheetData>
    <row r="1" spans="1:19" ht="15.75" customHeight="1" x14ac:dyDescent="0.6">
      <c r="A1" s="121" t="s">
        <v>637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R1" s="65"/>
      <c r="S1" s="65"/>
    </row>
    <row r="2" spans="1:19" ht="15.75" customHeight="1" x14ac:dyDescent="0.3">
      <c r="B2" s="134" t="s">
        <v>618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65"/>
      <c r="R2" s="65"/>
      <c r="S2" s="65"/>
    </row>
    <row r="3" spans="1:19" ht="15.75" customHeight="1" x14ac:dyDescent="0.3">
      <c r="A3" s="66">
        <v>1</v>
      </c>
      <c r="B3" s="67" t="s">
        <v>520</v>
      </c>
      <c r="C3" s="68">
        <v>3</v>
      </c>
      <c r="F3" s="65"/>
      <c r="G3" s="65"/>
      <c r="I3" s="66">
        <v>3</v>
      </c>
      <c r="J3" s="67" t="s">
        <v>72</v>
      </c>
      <c r="K3" s="68">
        <v>3</v>
      </c>
      <c r="N3" s="65"/>
      <c r="O3" s="65"/>
      <c r="R3" s="65"/>
      <c r="S3" s="65"/>
    </row>
    <row r="4" spans="1:19" ht="15.75" customHeight="1" x14ac:dyDescent="0.3">
      <c r="A4" s="66">
        <v>64</v>
      </c>
      <c r="B4" s="69" t="s">
        <v>594</v>
      </c>
      <c r="C4" s="70">
        <v>0</v>
      </c>
      <c r="D4" s="71"/>
      <c r="E4" s="72"/>
      <c r="F4" s="73" t="str">
        <f>IF(C3&gt;C4,B3,IF(C3&lt;C4,B4,""))</f>
        <v>CELIA KERR</v>
      </c>
      <c r="G4" s="65"/>
      <c r="I4" s="66">
        <v>62</v>
      </c>
      <c r="J4" s="69" t="s">
        <v>594</v>
      </c>
      <c r="K4" s="70">
        <v>0</v>
      </c>
      <c r="L4" s="71"/>
      <c r="M4" s="72"/>
      <c r="N4" s="73" t="str">
        <f>IF(K3&gt;K4,J3,IF(K3&lt;K4,J4,""))</f>
        <v>VIKKY SPIERS</v>
      </c>
      <c r="O4" s="65"/>
      <c r="R4" s="65"/>
      <c r="S4" s="65"/>
    </row>
    <row r="5" spans="1:19" ht="15.75" customHeight="1" x14ac:dyDescent="0.3">
      <c r="A5" s="66">
        <v>32</v>
      </c>
      <c r="B5" s="74" t="s">
        <v>407</v>
      </c>
      <c r="C5" s="68">
        <v>3</v>
      </c>
      <c r="D5" s="75"/>
      <c r="F5" s="76" t="str">
        <f>IF(C5&gt;C6,B5,IF(C5&lt;C6,B6,""))</f>
        <v>VERONICA WYNYARD</v>
      </c>
      <c r="G5" s="65"/>
      <c r="I5" s="66">
        <v>30</v>
      </c>
      <c r="J5" s="74" t="s">
        <v>371</v>
      </c>
      <c r="K5" s="68">
        <v>3</v>
      </c>
      <c r="L5" s="75"/>
      <c r="N5" s="76" t="str">
        <f>IF(K5&gt;K6,J5,IF(K5&lt;K6,J6,""))</f>
        <v>BARBARA KNOWLER</v>
      </c>
      <c r="O5" s="65"/>
      <c r="R5" s="65"/>
      <c r="S5" s="65"/>
    </row>
    <row r="6" spans="1:19" ht="15.75" customHeight="1" x14ac:dyDescent="0.3">
      <c r="A6" s="66">
        <v>33</v>
      </c>
      <c r="B6" s="77" t="s">
        <v>308</v>
      </c>
      <c r="C6" s="70">
        <v>1</v>
      </c>
      <c r="F6" s="65"/>
      <c r="G6" s="65"/>
      <c r="I6" s="66">
        <v>35</v>
      </c>
      <c r="J6" s="77" t="s">
        <v>349</v>
      </c>
      <c r="K6" s="70">
        <v>2</v>
      </c>
      <c r="N6" s="65"/>
      <c r="O6" s="65"/>
      <c r="R6" s="65"/>
      <c r="S6" s="65"/>
    </row>
    <row r="7" spans="1:19" ht="15.75" customHeight="1" x14ac:dyDescent="0.3">
      <c r="A7" s="66">
        <v>17</v>
      </c>
      <c r="B7" s="67" t="s">
        <v>197</v>
      </c>
      <c r="C7" s="68">
        <v>3</v>
      </c>
      <c r="F7" s="65"/>
      <c r="G7" s="65"/>
      <c r="I7" s="66">
        <v>19</v>
      </c>
      <c r="J7" s="67" t="s">
        <v>472</v>
      </c>
      <c r="K7" s="68">
        <v>0</v>
      </c>
      <c r="N7" s="65"/>
      <c r="O7" s="65"/>
      <c r="R7" s="65"/>
      <c r="S7" s="65"/>
    </row>
    <row r="8" spans="1:19" ht="15.75" customHeight="1" x14ac:dyDescent="0.3">
      <c r="A8" s="66">
        <v>48</v>
      </c>
      <c r="B8" s="69" t="s">
        <v>191</v>
      </c>
      <c r="C8" s="70">
        <v>0</v>
      </c>
      <c r="D8" s="71"/>
      <c r="E8" s="72"/>
      <c r="F8" s="73" t="str">
        <f>IF(C7&gt;C8,B7,IF(C7&lt;C8,B8,""))</f>
        <v>JAN MAREKO</v>
      </c>
      <c r="G8" s="65"/>
      <c r="I8" s="66">
        <v>46</v>
      </c>
      <c r="J8" s="69" t="s">
        <v>248</v>
      </c>
      <c r="K8" s="70">
        <v>3</v>
      </c>
      <c r="L8" s="71"/>
      <c r="M8" s="72"/>
      <c r="N8" s="73" t="str">
        <f>IF(K7&gt;K8,J7,IF(K7&lt;K8,J8,""))</f>
        <v>CORRINA DAVIS</v>
      </c>
      <c r="O8" s="65"/>
      <c r="R8" s="65"/>
      <c r="S8" s="65"/>
    </row>
    <row r="9" spans="1:19" ht="15.75" customHeight="1" x14ac:dyDescent="0.3">
      <c r="A9" s="66">
        <v>16</v>
      </c>
      <c r="B9" s="74" t="s">
        <v>249</v>
      </c>
      <c r="C9" s="68">
        <v>3</v>
      </c>
      <c r="D9" s="75"/>
      <c r="F9" s="76" t="str">
        <f>IF(C9&gt;C10,B9,IF(C9&lt;C10,B10,""))</f>
        <v>JESS BROWN</v>
      </c>
      <c r="G9" s="65"/>
      <c r="I9" s="66">
        <v>14</v>
      </c>
      <c r="J9" s="74" t="s">
        <v>528</v>
      </c>
      <c r="K9" s="68">
        <v>3</v>
      </c>
      <c r="L9" s="75"/>
      <c r="N9" s="76" t="str">
        <f>IF(K9&gt;K10,J9,IF(K9&lt;K10,J10,""))</f>
        <v>MARGARET EDWARDS-GRAHAM</v>
      </c>
      <c r="O9" s="65"/>
      <c r="R9" s="65"/>
      <c r="S9" s="65"/>
    </row>
    <row r="10" spans="1:19" ht="15.75" customHeight="1" x14ac:dyDescent="0.3">
      <c r="A10" s="66">
        <v>49</v>
      </c>
      <c r="B10" s="77" t="s">
        <v>524</v>
      </c>
      <c r="C10" s="70">
        <v>0</v>
      </c>
      <c r="F10" s="65"/>
      <c r="G10" s="65"/>
      <c r="I10" s="66">
        <v>51</v>
      </c>
      <c r="J10" s="77" t="s">
        <v>594</v>
      </c>
      <c r="K10" s="70">
        <v>0</v>
      </c>
      <c r="N10" s="65"/>
      <c r="O10" s="65"/>
      <c r="R10" s="65"/>
      <c r="S10" s="65"/>
    </row>
    <row r="11" spans="1:19" ht="15.75" customHeight="1" x14ac:dyDescent="0.3">
      <c r="A11" s="66">
        <v>9</v>
      </c>
      <c r="B11" s="67" t="s">
        <v>140</v>
      </c>
      <c r="C11" s="68">
        <v>3</v>
      </c>
      <c r="F11" s="65"/>
      <c r="G11" s="65"/>
      <c r="I11" s="66">
        <v>11</v>
      </c>
      <c r="J11" s="67" t="s">
        <v>327</v>
      </c>
      <c r="K11" s="68">
        <v>3</v>
      </c>
      <c r="N11" s="65"/>
      <c r="O11" s="65"/>
      <c r="R11" s="65"/>
      <c r="S11" s="65"/>
    </row>
    <row r="12" spans="1:19" ht="15.75" customHeight="1" x14ac:dyDescent="0.3">
      <c r="A12" s="66">
        <v>56</v>
      </c>
      <c r="B12" s="69" t="s">
        <v>594</v>
      </c>
      <c r="C12" s="70">
        <v>0</v>
      </c>
      <c r="D12" s="71"/>
      <c r="E12" s="72"/>
      <c r="F12" s="73" t="str">
        <f>IF(C11&gt;C12,B11,IF(C11&lt;C12,B12,""))</f>
        <v>LEANNE SMITH</v>
      </c>
      <c r="G12" s="65"/>
      <c r="I12" s="66">
        <v>54</v>
      </c>
      <c r="J12" s="69" t="s">
        <v>594</v>
      </c>
      <c r="K12" s="70">
        <v>0</v>
      </c>
      <c r="L12" s="71"/>
      <c r="M12" s="72"/>
      <c r="N12" s="73" t="str">
        <f>IF(K11&gt;K12,J11,IF(K11&lt;K12,J12,""))</f>
        <v>NICKIE CAMERON</v>
      </c>
      <c r="O12" s="65"/>
      <c r="R12" s="65"/>
      <c r="S12" s="65"/>
    </row>
    <row r="13" spans="1:19" ht="15.75" customHeight="1" x14ac:dyDescent="0.3">
      <c r="A13" s="66">
        <v>24</v>
      </c>
      <c r="B13" s="74" t="s">
        <v>525</v>
      </c>
      <c r="C13" s="68">
        <v>3</v>
      </c>
      <c r="D13" s="75"/>
      <c r="F13" s="76" t="str">
        <f>IF(C13&gt;C14,B13,IF(C13&lt;C14,B14,""))</f>
        <v>JENETTE BRIDGER</v>
      </c>
      <c r="G13" s="65"/>
      <c r="I13" s="66">
        <v>22</v>
      </c>
      <c r="J13" s="74" t="s">
        <v>518</v>
      </c>
      <c r="K13" s="68">
        <v>3</v>
      </c>
      <c r="L13" s="75"/>
      <c r="N13" s="76" t="str">
        <f>IF(K13&gt;K14,J13,IF(K13&lt;K14,J14,""))</f>
        <v>LAUREEN MCLEAN</v>
      </c>
      <c r="O13" s="65"/>
      <c r="R13" s="65"/>
      <c r="S13" s="65"/>
    </row>
    <row r="14" spans="1:19" ht="15.75" customHeight="1" x14ac:dyDescent="0.3">
      <c r="A14" s="66">
        <v>41</v>
      </c>
      <c r="B14" s="77" t="s">
        <v>522</v>
      </c>
      <c r="C14" s="70">
        <v>0</v>
      </c>
      <c r="F14" s="65"/>
      <c r="G14" s="65"/>
      <c r="I14" s="66">
        <v>43</v>
      </c>
      <c r="J14" s="77" t="s">
        <v>219</v>
      </c>
      <c r="K14" s="70">
        <v>0</v>
      </c>
      <c r="N14" s="65"/>
      <c r="O14" s="65"/>
      <c r="R14" s="65"/>
      <c r="S14" s="65"/>
    </row>
    <row r="15" spans="1:19" ht="15.75" customHeight="1" x14ac:dyDescent="0.3">
      <c r="A15" s="66">
        <v>25</v>
      </c>
      <c r="B15" s="67" t="s">
        <v>236</v>
      </c>
      <c r="C15" s="68">
        <v>3</v>
      </c>
      <c r="F15" s="65"/>
      <c r="G15" s="65"/>
      <c r="I15" s="66">
        <v>27</v>
      </c>
      <c r="J15" s="67" t="s">
        <v>291</v>
      </c>
      <c r="K15" s="68">
        <v>3</v>
      </c>
      <c r="N15" s="65"/>
      <c r="O15" s="65"/>
      <c r="R15" s="65"/>
      <c r="S15" s="65"/>
    </row>
    <row r="16" spans="1:19" ht="15.75" customHeight="1" x14ac:dyDescent="0.3">
      <c r="A16" s="66">
        <v>40</v>
      </c>
      <c r="B16" s="69" t="s">
        <v>508</v>
      </c>
      <c r="C16" s="70">
        <v>1</v>
      </c>
      <c r="D16" s="71"/>
      <c r="E16" s="72"/>
      <c r="F16" s="73" t="str">
        <f>IF(C15&gt;C16,B15,IF(C15&lt;C16,B16,""))</f>
        <v>SANDY BRINSDON</v>
      </c>
      <c r="G16" s="65"/>
      <c r="I16" s="66">
        <v>38</v>
      </c>
      <c r="J16" s="69" t="s">
        <v>154</v>
      </c>
      <c r="K16" s="70">
        <v>0</v>
      </c>
      <c r="L16" s="71"/>
      <c r="M16" s="72"/>
      <c r="N16" s="73" t="str">
        <f>IF(K15&gt;K16,J15,IF(K15&lt;K16,J16,""))</f>
        <v>NICOHLE WRIGHT</v>
      </c>
      <c r="O16" s="65"/>
      <c r="R16" s="65"/>
      <c r="S16" s="65"/>
    </row>
    <row r="17" spans="1:19" ht="15.75" customHeight="1" x14ac:dyDescent="0.3">
      <c r="A17" s="66">
        <v>8</v>
      </c>
      <c r="B17" s="74" t="s">
        <v>517</v>
      </c>
      <c r="C17" s="68">
        <v>3</v>
      </c>
      <c r="D17" s="75"/>
      <c r="F17" s="76" t="str">
        <f>IF(C17&gt;C18,B17,IF(C17&lt;C18,B18,""))</f>
        <v>JANET MCGRATH</v>
      </c>
      <c r="G17" s="65"/>
      <c r="I17" s="66">
        <v>6</v>
      </c>
      <c r="J17" s="74" t="s">
        <v>204</v>
      </c>
      <c r="K17" s="68">
        <v>3</v>
      </c>
      <c r="L17" s="75"/>
      <c r="N17" s="76" t="str">
        <f>IF(K17&gt;K18,J17,IF(K17&lt;K18,J18,""))</f>
        <v>SONIA HENARE</v>
      </c>
      <c r="O17" s="65"/>
      <c r="R17" s="65"/>
      <c r="S17" s="65"/>
    </row>
    <row r="18" spans="1:19" ht="15.75" customHeight="1" x14ac:dyDescent="0.3">
      <c r="A18" s="66">
        <v>57</v>
      </c>
      <c r="B18" s="77" t="s">
        <v>594</v>
      </c>
      <c r="C18" s="70">
        <v>0</v>
      </c>
      <c r="F18" s="65"/>
      <c r="G18" s="65"/>
      <c r="I18" s="66">
        <v>59</v>
      </c>
      <c r="J18" s="77" t="s">
        <v>594</v>
      </c>
      <c r="K18" s="70">
        <v>0</v>
      </c>
      <c r="N18" s="65"/>
      <c r="O18" s="65"/>
      <c r="R18" s="65"/>
      <c r="S18" s="65"/>
    </row>
    <row r="19" spans="1:19" ht="15.75" customHeight="1" x14ac:dyDescent="0.3">
      <c r="A19" s="66">
        <v>5</v>
      </c>
      <c r="B19" s="67" t="s">
        <v>526</v>
      </c>
      <c r="C19" s="68">
        <v>3</v>
      </c>
      <c r="F19" s="65"/>
      <c r="G19" s="65"/>
      <c r="I19" s="66">
        <v>7</v>
      </c>
      <c r="J19" s="67" t="s">
        <v>114</v>
      </c>
      <c r="K19" s="68">
        <v>3</v>
      </c>
      <c r="N19" s="65"/>
      <c r="O19" s="65"/>
      <c r="R19" s="65"/>
      <c r="S19" s="65"/>
    </row>
    <row r="20" spans="1:19" ht="15.75" customHeight="1" x14ac:dyDescent="0.3">
      <c r="A20" s="66">
        <v>60</v>
      </c>
      <c r="B20" s="69" t="s">
        <v>594</v>
      </c>
      <c r="C20" s="70">
        <v>0</v>
      </c>
      <c r="D20" s="71"/>
      <c r="E20" s="72"/>
      <c r="F20" s="73" t="str">
        <f>IF(C19&gt;C20,B19,IF(C19&lt;C20,B20,""))</f>
        <v>JENNI TAYLOR</v>
      </c>
      <c r="G20" s="65"/>
      <c r="I20" s="66">
        <v>58</v>
      </c>
      <c r="J20" s="69" t="s">
        <v>594</v>
      </c>
      <c r="K20" s="70">
        <v>0</v>
      </c>
      <c r="L20" s="71"/>
      <c r="M20" s="72"/>
      <c r="N20" s="73" t="str">
        <f>IF(K19&gt;K20,J19,IF(K19&lt;K20,J20,""))</f>
        <v>KIM PROBERT</v>
      </c>
      <c r="O20" s="65"/>
      <c r="R20" s="65"/>
      <c r="S20" s="65"/>
    </row>
    <row r="21" spans="1:19" ht="15.75" customHeight="1" x14ac:dyDescent="0.3">
      <c r="A21" s="66">
        <v>28</v>
      </c>
      <c r="B21" s="74" t="s">
        <v>363</v>
      </c>
      <c r="C21" s="68">
        <v>0</v>
      </c>
      <c r="D21" s="75"/>
      <c r="F21" s="76" t="str">
        <f>IF(C21&gt;C22,B21,IF(C21&lt;C22,B22,""))</f>
        <v>PATRICE MCGRATH</v>
      </c>
      <c r="G21" s="65"/>
      <c r="I21" s="66">
        <v>26</v>
      </c>
      <c r="J21" s="74" t="s">
        <v>307</v>
      </c>
      <c r="K21" s="68">
        <v>0</v>
      </c>
      <c r="L21" s="75"/>
      <c r="N21" s="76" t="str">
        <f>IF(K21&gt;K22,J21,IF(K21&lt;K22,J22,""))</f>
        <v>CHELE PARR</v>
      </c>
      <c r="O21" s="65"/>
      <c r="R21" s="65"/>
      <c r="S21" s="65"/>
    </row>
    <row r="22" spans="1:19" ht="15.75" customHeight="1" x14ac:dyDescent="0.3">
      <c r="A22" s="66">
        <v>37</v>
      </c>
      <c r="B22" s="77" t="s">
        <v>516</v>
      </c>
      <c r="C22" s="70">
        <v>3</v>
      </c>
      <c r="F22" s="65"/>
      <c r="G22" s="65"/>
      <c r="I22" s="66">
        <v>39</v>
      </c>
      <c r="J22" s="77" t="s">
        <v>188</v>
      </c>
      <c r="K22" s="70">
        <v>3</v>
      </c>
      <c r="N22" s="65"/>
      <c r="O22" s="65"/>
      <c r="R22" s="65"/>
      <c r="S22" s="65"/>
    </row>
    <row r="23" spans="1:19" ht="15.75" customHeight="1" x14ac:dyDescent="0.3">
      <c r="A23" s="66">
        <v>21</v>
      </c>
      <c r="B23" s="67" t="s">
        <v>89</v>
      </c>
      <c r="C23" s="68">
        <v>3</v>
      </c>
      <c r="F23" s="65"/>
      <c r="G23" s="65"/>
      <c r="I23" s="66">
        <v>23</v>
      </c>
      <c r="J23" s="67" t="s">
        <v>431</v>
      </c>
      <c r="K23" s="68">
        <v>2</v>
      </c>
      <c r="N23" s="65"/>
      <c r="O23" s="65"/>
      <c r="R23" s="65"/>
      <c r="S23" s="65"/>
    </row>
    <row r="24" spans="1:19" ht="15.75" customHeight="1" x14ac:dyDescent="0.3">
      <c r="A24" s="66">
        <v>44</v>
      </c>
      <c r="B24" s="69" t="s">
        <v>302</v>
      </c>
      <c r="C24" s="70">
        <v>1</v>
      </c>
      <c r="D24" s="71"/>
      <c r="E24" s="72"/>
      <c r="F24" s="73" t="str">
        <f>IF(C23&gt;C24,B23,IF(C23&lt;C24,B24,""))</f>
        <v>WENDY CARLSON</v>
      </c>
      <c r="G24" s="65"/>
      <c r="I24" s="66">
        <v>42</v>
      </c>
      <c r="J24" s="69" t="s">
        <v>98</v>
      </c>
      <c r="K24" s="70">
        <v>3</v>
      </c>
      <c r="L24" s="71"/>
      <c r="M24" s="72"/>
      <c r="N24" s="73" t="str">
        <f>IF(K23&gt;K24,J23,IF(K23&lt;K24,J24,""))</f>
        <v>JODIE CHAPMAN</v>
      </c>
      <c r="O24" s="65"/>
      <c r="R24" s="65"/>
      <c r="S24" s="65"/>
    </row>
    <row r="25" spans="1:19" ht="15.75" customHeight="1" x14ac:dyDescent="0.3">
      <c r="A25" s="66">
        <v>12</v>
      </c>
      <c r="B25" s="74" t="s">
        <v>484</v>
      </c>
      <c r="C25" s="68">
        <v>3</v>
      </c>
      <c r="D25" s="75"/>
      <c r="F25" s="76" t="str">
        <f>IF(C25&gt;C26,B25,IF(C25&lt;C26,B26,""))</f>
        <v>ANGIE AITKEN</v>
      </c>
      <c r="G25" s="65"/>
      <c r="I25" s="66">
        <v>10</v>
      </c>
      <c r="J25" s="74" t="s">
        <v>131</v>
      </c>
      <c r="K25" s="68">
        <v>3</v>
      </c>
      <c r="L25" s="75"/>
      <c r="N25" s="76" t="str">
        <f>IF(K25&gt;K26,J25,IF(K25&lt;K26,J26,""))</f>
        <v>JACKIE JOSEPH</v>
      </c>
      <c r="O25" s="65"/>
      <c r="R25" s="65"/>
      <c r="S25" s="65"/>
    </row>
    <row r="26" spans="1:19" ht="15.75" customHeight="1" x14ac:dyDescent="0.3">
      <c r="A26" s="66">
        <v>53</v>
      </c>
      <c r="B26" s="77" t="s">
        <v>594</v>
      </c>
      <c r="C26" s="70">
        <v>0</v>
      </c>
      <c r="F26" s="65"/>
      <c r="G26" s="65"/>
      <c r="I26" s="66">
        <v>55</v>
      </c>
      <c r="J26" s="77" t="s">
        <v>594</v>
      </c>
      <c r="K26" s="70">
        <v>0</v>
      </c>
      <c r="N26" s="65"/>
      <c r="O26" s="65"/>
      <c r="R26" s="65"/>
      <c r="S26" s="65"/>
    </row>
    <row r="27" spans="1:19" ht="15.75" customHeight="1" x14ac:dyDescent="0.3">
      <c r="A27" s="66">
        <v>13</v>
      </c>
      <c r="B27" s="67" t="s">
        <v>419</v>
      </c>
      <c r="C27" s="68">
        <v>3</v>
      </c>
      <c r="F27" s="65"/>
      <c r="G27" s="65"/>
      <c r="I27" s="66">
        <v>15</v>
      </c>
      <c r="J27" s="67" t="s">
        <v>229</v>
      </c>
      <c r="K27" s="68">
        <v>3</v>
      </c>
      <c r="N27" s="65"/>
      <c r="O27" s="65"/>
      <c r="R27" s="65"/>
      <c r="S27" s="65"/>
    </row>
    <row r="28" spans="1:19" ht="15.75" customHeight="1" x14ac:dyDescent="0.3">
      <c r="A28" s="66">
        <v>52</v>
      </c>
      <c r="B28" s="69" t="s">
        <v>594</v>
      </c>
      <c r="C28" s="70">
        <v>0</v>
      </c>
      <c r="D28" s="71"/>
      <c r="E28" s="72"/>
      <c r="F28" s="73" t="str">
        <f>IF(C27&gt;C28,B27,IF(C27&lt;C28,B28,""))</f>
        <v>DONNA CHEAL</v>
      </c>
      <c r="G28" s="65"/>
      <c r="I28" s="66">
        <v>50</v>
      </c>
      <c r="J28" s="69" t="s">
        <v>523</v>
      </c>
      <c r="K28" s="70">
        <v>1</v>
      </c>
      <c r="L28" s="71"/>
      <c r="M28" s="72"/>
      <c r="N28" s="73" t="str">
        <f>IF(K27&gt;K28,J27,IF(K27&lt;K28,J28,""))</f>
        <v>ANNAH YOUNG</v>
      </c>
      <c r="O28" s="65"/>
      <c r="R28" s="65"/>
      <c r="S28" s="65"/>
    </row>
    <row r="29" spans="1:19" ht="15.75" customHeight="1" x14ac:dyDescent="0.3">
      <c r="A29" s="66">
        <v>20</v>
      </c>
      <c r="B29" s="74" t="s">
        <v>124</v>
      </c>
      <c r="C29" s="68">
        <v>0</v>
      </c>
      <c r="D29" s="75"/>
      <c r="F29" s="76" t="str">
        <f>IF(C29&gt;C30,B29,IF(C29&lt;C30,B30,""))</f>
        <v>RACHEL PALMER</v>
      </c>
      <c r="G29" s="65"/>
      <c r="I29" s="66">
        <v>18</v>
      </c>
      <c r="J29" s="74" t="s">
        <v>604</v>
      </c>
      <c r="K29" s="68">
        <v>3</v>
      </c>
      <c r="L29" s="75"/>
      <c r="N29" s="76" t="str">
        <f>IF(K29&gt;K30,J29,IF(K29&lt;K30,J30,""))</f>
        <v>MOIRA LAFAELE</v>
      </c>
      <c r="O29" s="65"/>
      <c r="R29" s="65"/>
      <c r="S29" s="65"/>
    </row>
    <row r="30" spans="1:19" ht="17.399999999999999" x14ac:dyDescent="0.3">
      <c r="A30" s="66">
        <v>45</v>
      </c>
      <c r="B30" s="77" t="s">
        <v>280</v>
      </c>
      <c r="C30" s="70">
        <v>3</v>
      </c>
      <c r="F30" s="65"/>
      <c r="G30" s="65"/>
      <c r="I30" s="66">
        <v>47</v>
      </c>
      <c r="J30" s="77" t="s">
        <v>531</v>
      </c>
      <c r="K30" s="70">
        <v>2</v>
      </c>
      <c r="N30" s="65"/>
      <c r="O30" s="65"/>
      <c r="R30" s="65"/>
      <c r="S30" s="65"/>
    </row>
    <row r="31" spans="1:19" ht="17.399999999999999" x14ac:dyDescent="0.3">
      <c r="A31" s="66">
        <v>29</v>
      </c>
      <c r="B31" s="67" t="s">
        <v>515</v>
      </c>
      <c r="C31" s="68">
        <v>3</v>
      </c>
      <c r="F31" s="65"/>
      <c r="G31" s="65"/>
      <c r="I31" s="66">
        <v>31</v>
      </c>
      <c r="J31" s="67" t="s">
        <v>157</v>
      </c>
      <c r="K31" s="68">
        <v>3</v>
      </c>
      <c r="N31" s="65"/>
      <c r="O31" s="65"/>
      <c r="R31" s="65"/>
      <c r="S31" s="65"/>
    </row>
    <row r="32" spans="1:19" ht="17.399999999999999" x14ac:dyDescent="0.3">
      <c r="A32" s="66">
        <v>36</v>
      </c>
      <c r="B32" s="69" t="s">
        <v>395</v>
      </c>
      <c r="C32" s="70">
        <v>0</v>
      </c>
      <c r="D32" s="71"/>
      <c r="E32" s="72"/>
      <c r="F32" s="73" t="str">
        <f>IF(C31&gt;C32,B31,IF(C31&lt;C32,B32,""))</f>
        <v>JOANNE KIRKWOOD</v>
      </c>
      <c r="G32" s="65"/>
      <c r="I32" s="66">
        <v>34</v>
      </c>
      <c r="J32" s="69" t="s">
        <v>193</v>
      </c>
      <c r="K32" s="70">
        <v>1</v>
      </c>
      <c r="L32" s="71"/>
      <c r="M32" s="72"/>
      <c r="N32" s="73" t="str">
        <f>IF(K31&gt;K32,J31,IF(K31&lt;K32,J32,""))</f>
        <v>SUE WAKEFIELD</v>
      </c>
      <c r="O32" s="65"/>
      <c r="R32" s="65"/>
      <c r="S32" s="65"/>
    </row>
    <row r="33" spans="1:19" ht="17.399999999999999" x14ac:dyDescent="0.3">
      <c r="A33" s="66">
        <v>4</v>
      </c>
      <c r="B33" s="74" t="s">
        <v>133</v>
      </c>
      <c r="C33" s="68">
        <v>3</v>
      </c>
      <c r="D33" s="75"/>
      <c r="F33" s="76" t="str">
        <f>IF(C33&gt;C34,B33,IF(C33&lt;C34,B34,""))</f>
        <v>CAROL CAMERON</v>
      </c>
      <c r="G33" s="65"/>
      <c r="I33" s="66">
        <v>2</v>
      </c>
      <c r="J33" s="74" t="s">
        <v>198</v>
      </c>
      <c r="K33" s="68">
        <v>3</v>
      </c>
      <c r="L33" s="75"/>
      <c r="N33" s="76" t="str">
        <f>IF(K33&gt;K34,J33,IF(K33&lt;K34,J34,""))</f>
        <v>TERESA LOW</v>
      </c>
      <c r="O33" s="65"/>
      <c r="R33" s="65"/>
      <c r="S33" s="65"/>
    </row>
    <row r="34" spans="1:19" ht="17.399999999999999" x14ac:dyDescent="0.3">
      <c r="A34" s="66">
        <v>61</v>
      </c>
      <c r="B34" s="77" t="s">
        <v>594</v>
      </c>
      <c r="C34" s="70">
        <v>0</v>
      </c>
      <c r="F34" s="65"/>
      <c r="G34" s="65"/>
      <c r="I34" s="66">
        <v>63</v>
      </c>
      <c r="J34" s="77" t="s">
        <v>594</v>
      </c>
      <c r="K34" s="70">
        <v>0</v>
      </c>
      <c r="N34" s="65"/>
      <c r="O34" s="65"/>
      <c r="R34" s="65"/>
      <c r="S34" s="65"/>
    </row>
    <row r="35" spans="1:19" ht="15" x14ac:dyDescent="0.25">
      <c r="B35" s="65"/>
      <c r="C35" s="65"/>
      <c r="F35" s="65"/>
      <c r="G35" s="65"/>
      <c r="J35" s="65"/>
      <c r="K35" s="65"/>
      <c r="N35" s="65"/>
      <c r="O35" s="65"/>
      <c r="R35" s="65"/>
      <c r="S35" s="65"/>
    </row>
    <row r="36" spans="1:19" ht="15.6" x14ac:dyDescent="0.3">
      <c r="B36" s="78" t="s">
        <v>619</v>
      </c>
      <c r="C36" s="65"/>
      <c r="F36" s="65"/>
      <c r="G36" s="65"/>
      <c r="J36" s="65"/>
      <c r="K36" s="65"/>
      <c r="N36" s="65"/>
      <c r="O36" s="65"/>
      <c r="R36" s="65"/>
      <c r="S36" s="65"/>
    </row>
    <row r="37" spans="1:19" ht="15.6" x14ac:dyDescent="0.3">
      <c r="B37" s="67" t="str">
        <f>IF(C3&gt;C4,B3,IF(C3&lt;C4,B4,""))</f>
        <v>CELIA KERR</v>
      </c>
      <c r="C37" s="68">
        <v>3</v>
      </c>
      <c r="F37" s="78" t="s">
        <v>620</v>
      </c>
      <c r="G37" s="65"/>
      <c r="J37" s="65"/>
      <c r="K37" s="65"/>
      <c r="N37" s="65"/>
      <c r="O37" s="65"/>
      <c r="R37" s="65"/>
      <c r="S37" s="65"/>
    </row>
    <row r="38" spans="1:19" ht="15" x14ac:dyDescent="0.25">
      <c r="B38" s="69" t="str">
        <f>IF(C5&gt;C6,B5,IF(C5&lt;C6,B6,""))</f>
        <v>VERONICA WYNYARD</v>
      </c>
      <c r="C38" s="70">
        <v>2</v>
      </c>
      <c r="D38" s="71"/>
      <c r="E38" s="72"/>
      <c r="F38" s="79" t="str">
        <f>IF(C37&gt;C38,B37,IF(C37&lt;C38,B38,""))</f>
        <v>CELIA KERR</v>
      </c>
      <c r="G38" s="68">
        <v>3</v>
      </c>
      <c r="J38" s="65"/>
      <c r="K38" s="65"/>
      <c r="N38" s="65"/>
      <c r="O38" s="65"/>
      <c r="R38" s="65"/>
      <c r="S38" s="65"/>
    </row>
    <row r="39" spans="1:19" ht="15.6" x14ac:dyDescent="0.3">
      <c r="B39" s="74" t="str">
        <f>IF(C7&gt;C8,B7,IF(C7&lt;C8,B8,""))</f>
        <v>JAN MAREKO</v>
      </c>
      <c r="C39" s="68">
        <v>3</v>
      </c>
      <c r="D39" s="75"/>
      <c r="F39" s="80" t="str">
        <f>IF(C39&gt;C40,B39,IF(C39&lt;C40,B40,""))</f>
        <v>JAN MAREKO</v>
      </c>
      <c r="G39" s="70">
        <v>0</v>
      </c>
      <c r="H39" s="71"/>
      <c r="J39" s="78" t="s">
        <v>621</v>
      </c>
      <c r="K39" s="65"/>
      <c r="N39" s="65"/>
      <c r="O39" s="65"/>
      <c r="R39" s="65"/>
      <c r="S39" s="65"/>
    </row>
    <row r="40" spans="1:19" ht="15" x14ac:dyDescent="0.25">
      <c r="B40" s="77" t="str">
        <f>IF(C9&gt;C10,B9,IF(C9&lt;C10,B10,""))</f>
        <v>JESS BROWN</v>
      </c>
      <c r="C40" s="70">
        <v>2</v>
      </c>
      <c r="F40" s="65"/>
      <c r="G40" s="65"/>
      <c r="H40" s="81"/>
      <c r="I40" s="72"/>
      <c r="J40" s="79" t="str">
        <f>IF(G38&gt;G39,F38,IF(G38&lt;G39,F39,""))</f>
        <v>CELIA KERR</v>
      </c>
      <c r="K40" s="68">
        <v>3</v>
      </c>
      <c r="N40" s="65"/>
      <c r="O40" s="65"/>
      <c r="R40" s="65"/>
      <c r="S40" s="65"/>
    </row>
    <row r="41" spans="1:19" ht="15.6" x14ac:dyDescent="0.3">
      <c r="B41" s="67" t="str">
        <f>IF(C11&gt;C12,B11,IF(C11&lt;C12,B12,""))</f>
        <v>LEANNE SMITH</v>
      </c>
      <c r="C41" s="68">
        <v>3</v>
      </c>
      <c r="F41" s="78" t="s">
        <v>622</v>
      </c>
      <c r="G41" s="65"/>
      <c r="H41" s="81"/>
      <c r="J41" s="80" t="str">
        <f>IF(G42&gt;G43,F42,IF(G42&lt;G43,F43,""))</f>
        <v>LEANNE SMITH</v>
      </c>
      <c r="K41" s="70">
        <v>1</v>
      </c>
      <c r="L41" s="71"/>
      <c r="N41" s="65"/>
      <c r="O41" s="65"/>
      <c r="R41" s="65"/>
      <c r="S41" s="65"/>
    </row>
    <row r="42" spans="1:19" ht="15" x14ac:dyDescent="0.25">
      <c r="B42" s="69" t="str">
        <f>IF(C13&gt;C14,B13,IF(C13&lt;C14,B14,""))</f>
        <v>JENETTE BRIDGER</v>
      </c>
      <c r="C42" s="70">
        <v>2</v>
      </c>
      <c r="D42" s="71"/>
      <c r="E42" s="72"/>
      <c r="F42" s="79" t="str">
        <f>IF(C41&gt;C42,B41,IF(C41&lt;C42,B42,""))</f>
        <v>LEANNE SMITH</v>
      </c>
      <c r="G42" s="68">
        <v>3</v>
      </c>
      <c r="H42" s="75"/>
      <c r="J42" s="65"/>
      <c r="K42" s="65"/>
      <c r="L42" s="81"/>
      <c r="N42" s="65"/>
      <c r="O42" s="65"/>
      <c r="R42" s="65"/>
      <c r="S42" s="65"/>
    </row>
    <row r="43" spans="1:19" ht="15.6" x14ac:dyDescent="0.3">
      <c r="B43" s="74" t="str">
        <f>IF(C15&gt;C16,B15,IF(C15&lt;C16,B16,""))</f>
        <v>SANDY BRINSDON</v>
      </c>
      <c r="C43" s="68">
        <v>1</v>
      </c>
      <c r="D43" s="75"/>
      <c r="F43" s="80" t="str">
        <f>IF(C43&gt;C44,B43,IF(C43&lt;C44,B44,""))</f>
        <v>JANET MCGRATH</v>
      </c>
      <c r="G43" s="70">
        <v>1</v>
      </c>
      <c r="J43" s="65"/>
      <c r="K43" s="65"/>
      <c r="L43" s="81"/>
      <c r="N43" s="78" t="s">
        <v>623</v>
      </c>
      <c r="O43" s="65"/>
      <c r="R43" s="65"/>
      <c r="S43" s="65"/>
    </row>
    <row r="44" spans="1:19" ht="15" x14ac:dyDescent="0.25">
      <c r="B44" s="77" t="str">
        <f>IF(C17&gt;C18,B17,IF(C17&lt;C18,B18,""))</f>
        <v>JANET MCGRATH</v>
      </c>
      <c r="C44" s="70">
        <v>3</v>
      </c>
      <c r="F44" s="65"/>
      <c r="G44" s="65"/>
      <c r="J44" s="65"/>
      <c r="K44" s="65"/>
      <c r="L44" s="81"/>
      <c r="M44" s="72"/>
      <c r="N44" s="79" t="str">
        <f>IF(K40&gt;K41,J40,IF(K40&lt;K41,J41,""))</f>
        <v>CELIA KERR</v>
      </c>
      <c r="O44" s="68">
        <v>3</v>
      </c>
      <c r="R44" s="65"/>
      <c r="S44" s="65"/>
    </row>
    <row r="45" spans="1:19" ht="15.6" x14ac:dyDescent="0.3">
      <c r="B45" s="67" t="str">
        <f>IF(C19&gt;C20,B19,IF(C19&lt;C20,B20,""))</f>
        <v>JENNI TAYLOR</v>
      </c>
      <c r="C45" s="68">
        <v>0</v>
      </c>
      <c r="F45" s="78" t="s">
        <v>624</v>
      </c>
      <c r="G45" s="65"/>
      <c r="J45" s="65"/>
      <c r="K45" s="65"/>
      <c r="L45" s="81"/>
      <c r="N45" s="80" t="str">
        <f>IF(K48&gt;K49,J48,IF(K48&lt;K49,J49,""))</f>
        <v>JOANNE KIRKWOOD</v>
      </c>
      <c r="O45" s="70">
        <v>1</v>
      </c>
      <c r="P45" s="71"/>
      <c r="R45" s="65"/>
      <c r="S45" s="65"/>
    </row>
    <row r="46" spans="1:19" ht="15" x14ac:dyDescent="0.25">
      <c r="B46" s="69" t="str">
        <f>IF(C21&gt;C22,B21,IF(C21&lt;C22,B22,""))</f>
        <v>PATRICE MCGRATH</v>
      </c>
      <c r="C46" s="70">
        <v>3</v>
      </c>
      <c r="D46" s="71"/>
      <c r="E46" s="72"/>
      <c r="F46" s="79" t="str">
        <f>IF(C45&gt;C46,B45,IF(C45&lt;C46,B46,""))</f>
        <v>PATRICE MCGRATH</v>
      </c>
      <c r="G46" s="68">
        <v>3</v>
      </c>
      <c r="J46" s="65"/>
      <c r="K46" s="65"/>
      <c r="L46" s="81"/>
      <c r="N46" s="65"/>
      <c r="O46" s="65"/>
      <c r="P46" s="81"/>
      <c r="R46" s="65"/>
      <c r="S46" s="65"/>
    </row>
    <row r="47" spans="1:19" ht="15.6" x14ac:dyDescent="0.3">
      <c r="B47" s="74" t="str">
        <f>IF(C23&gt;C24,B23,IF(C23&lt;C24,B24,""))</f>
        <v>WENDY CARLSON</v>
      </c>
      <c r="C47" s="68">
        <v>0</v>
      </c>
      <c r="D47" s="75"/>
      <c r="F47" s="80" t="str">
        <f>IF(C47&gt;C48,B47,IF(C47&lt;C48,B48,""))</f>
        <v>ANGIE AITKEN</v>
      </c>
      <c r="G47" s="70">
        <v>1</v>
      </c>
      <c r="H47" s="71"/>
      <c r="J47" s="78" t="s">
        <v>625</v>
      </c>
      <c r="K47" s="65"/>
      <c r="L47" s="81"/>
      <c r="N47" s="65"/>
      <c r="O47" s="65"/>
      <c r="P47" s="81"/>
      <c r="R47" s="65"/>
      <c r="S47" s="65"/>
    </row>
    <row r="48" spans="1:19" ht="15" x14ac:dyDescent="0.25">
      <c r="B48" s="77" t="str">
        <f>IF(C25&gt;C26,B25,IF(C25&lt;C26,B26,""))</f>
        <v>ANGIE AITKEN</v>
      </c>
      <c r="C48" s="70">
        <v>3</v>
      </c>
      <c r="F48" s="65"/>
      <c r="G48" s="65"/>
      <c r="H48" s="81"/>
      <c r="I48" s="72"/>
      <c r="J48" s="79" t="str">
        <f>IF(G46&gt;G47,F46,IF(G46&lt;G47,F47,""))</f>
        <v>PATRICE MCGRATH</v>
      </c>
      <c r="K48" s="68">
        <v>2</v>
      </c>
      <c r="L48" s="75"/>
      <c r="N48" s="65"/>
      <c r="O48" s="65"/>
      <c r="P48" s="81"/>
      <c r="R48" s="65"/>
      <c r="S48" s="65"/>
    </row>
    <row r="49" spans="2:19" ht="15.6" x14ac:dyDescent="0.3">
      <c r="B49" s="67" t="str">
        <f>IF(C27&gt;C28,B27,IF(C27&lt;C28,B28,""))</f>
        <v>DONNA CHEAL</v>
      </c>
      <c r="C49" s="68">
        <v>3</v>
      </c>
      <c r="F49" s="78" t="s">
        <v>626</v>
      </c>
      <c r="G49" s="65"/>
      <c r="H49" s="81"/>
      <c r="J49" s="80" t="str">
        <f>IF(G50&gt;G51,F50,IF(G50&lt;G51,F51,""))</f>
        <v>JOANNE KIRKWOOD</v>
      </c>
      <c r="K49" s="70">
        <v>3</v>
      </c>
      <c r="N49" s="65"/>
      <c r="O49" s="65"/>
      <c r="P49" s="81"/>
      <c r="R49" s="65"/>
      <c r="S49" s="65"/>
    </row>
    <row r="50" spans="2:19" ht="15" x14ac:dyDescent="0.25">
      <c r="B50" s="69" t="str">
        <f>IF(C29&gt;C30,B29,IF(C29&lt;C30,B30,""))</f>
        <v>RACHEL PALMER</v>
      </c>
      <c r="C50" s="70">
        <v>2</v>
      </c>
      <c r="D50" s="71"/>
      <c r="E50" s="72"/>
      <c r="F50" s="79" t="str">
        <f>IF(C49&gt;C50,B49,IF(C49&lt;C50,B50,""))</f>
        <v>DONNA CHEAL</v>
      </c>
      <c r="G50" s="68">
        <v>2</v>
      </c>
      <c r="H50" s="75"/>
      <c r="J50" s="65"/>
      <c r="K50" s="65"/>
      <c r="N50" s="65"/>
      <c r="O50" s="65"/>
      <c r="P50" s="81"/>
      <c r="R50" s="65"/>
      <c r="S50" s="65"/>
    </row>
    <row r="51" spans="2:19" ht="15.6" x14ac:dyDescent="0.3">
      <c r="B51" s="74" t="str">
        <f>IF(C31&gt;C32,B31,IF(C31&lt;C32,B32,""))</f>
        <v>JOANNE KIRKWOOD</v>
      </c>
      <c r="C51" s="68">
        <v>3</v>
      </c>
      <c r="D51" s="75"/>
      <c r="F51" s="80" t="str">
        <f>IF(C51&gt;C52,B51,IF(C51&lt;C52,B52,""))</f>
        <v>JOANNE KIRKWOOD</v>
      </c>
      <c r="G51" s="70">
        <v>3</v>
      </c>
      <c r="J51" s="65"/>
      <c r="K51" s="65"/>
      <c r="N51" s="65"/>
      <c r="O51" s="65"/>
      <c r="P51" s="81"/>
      <c r="R51" s="78" t="s">
        <v>627</v>
      </c>
      <c r="S51" s="65"/>
    </row>
    <row r="52" spans="2:19" ht="15.6" x14ac:dyDescent="0.3">
      <c r="B52" s="77" t="str">
        <f>IF(C33&gt;C34,B33,IF(C33&lt;C34,B34,""))</f>
        <v>CAROL CAMERON</v>
      </c>
      <c r="C52" s="70">
        <v>2</v>
      </c>
      <c r="F52" s="65"/>
      <c r="G52" s="65"/>
      <c r="J52" s="65"/>
      <c r="K52" s="65"/>
      <c r="N52" s="135" t="str">
        <f>IF(S52&gt;S53,R52,IF(S52&lt;S53,R53,""))</f>
        <v>CELIA KERR</v>
      </c>
      <c r="O52" s="129"/>
      <c r="P52" s="75"/>
      <c r="Q52" s="72"/>
      <c r="R52" s="79" t="str">
        <f>IF(O44&gt;O45,N44,IF(O44&lt;O45,N45,""))</f>
        <v>CELIA KERR</v>
      </c>
      <c r="S52" s="68">
        <v>4</v>
      </c>
    </row>
    <row r="53" spans="2:19" ht="15.6" x14ac:dyDescent="0.3">
      <c r="B53" s="67" t="str">
        <f>IF(K3&gt;K4,J3,IF(K3&lt;K4,J4,""))</f>
        <v>VIKKY SPIERS</v>
      </c>
      <c r="C53" s="68">
        <v>3</v>
      </c>
      <c r="F53" s="78" t="s">
        <v>628</v>
      </c>
      <c r="G53" s="65"/>
      <c r="J53" s="65"/>
      <c r="K53" s="65"/>
      <c r="N53" s="136" t="s">
        <v>629</v>
      </c>
      <c r="O53" s="131"/>
      <c r="P53" s="81"/>
      <c r="R53" s="80" t="str">
        <f>IF(O60&gt;O61,N60,IF(O60&lt;O61,N61,""))</f>
        <v>VIKKY SPIERS</v>
      </c>
      <c r="S53" s="70">
        <v>2</v>
      </c>
    </row>
    <row r="54" spans="2:19" ht="15" x14ac:dyDescent="0.25">
      <c r="B54" s="69" t="str">
        <f>IF(K5&gt;K6,J5,IF(K5&lt;K6,J6,""))</f>
        <v>BARBARA KNOWLER</v>
      </c>
      <c r="C54" s="70">
        <v>0</v>
      </c>
      <c r="D54" s="71"/>
      <c r="E54" s="72"/>
      <c r="F54" s="79" t="str">
        <f>IF(C53&gt;C54,B53,IF(C53&lt;C54,B54,""))</f>
        <v>VIKKY SPIERS</v>
      </c>
      <c r="G54" s="68">
        <v>3</v>
      </c>
      <c r="J54" s="65"/>
      <c r="K54" s="65"/>
      <c r="N54" s="65"/>
      <c r="O54" s="65"/>
      <c r="P54" s="81"/>
      <c r="R54" s="65"/>
      <c r="S54" s="65"/>
    </row>
    <row r="55" spans="2:19" ht="15.6" x14ac:dyDescent="0.3">
      <c r="B55" s="74" t="str">
        <f>IF(K7&gt;K8,J7,IF(K7&lt;K8,J8,""))</f>
        <v>CORRINA DAVIS</v>
      </c>
      <c r="C55" s="68">
        <v>3</v>
      </c>
      <c r="D55" s="75"/>
      <c r="F55" s="80" t="str">
        <f>IF(C55&gt;C56,B55,IF(C55&lt;C56,B56,""))</f>
        <v>CORRINA DAVIS</v>
      </c>
      <c r="G55" s="70">
        <v>0</v>
      </c>
      <c r="H55" s="71"/>
      <c r="J55" s="78" t="s">
        <v>630</v>
      </c>
      <c r="K55" s="65"/>
      <c r="N55" s="65"/>
      <c r="O55" s="65"/>
      <c r="P55" s="81"/>
      <c r="R55" s="65"/>
      <c r="S55" s="65"/>
    </row>
    <row r="56" spans="2:19" ht="15" x14ac:dyDescent="0.25">
      <c r="B56" s="77" t="str">
        <f>IF(K9&gt;K10,J9,IF(K9&lt;K10,J10,""))</f>
        <v>MARGARET EDWARDS-GRAHAM</v>
      </c>
      <c r="C56" s="70">
        <v>1</v>
      </c>
      <c r="F56" s="65"/>
      <c r="G56" s="65"/>
      <c r="H56" s="81"/>
      <c r="I56" s="72"/>
      <c r="J56" s="79" t="str">
        <f>IF(G54&gt;G55,F54,IF(G54&lt;G55,F55,""))</f>
        <v>VIKKY SPIERS</v>
      </c>
      <c r="K56" s="68">
        <v>3</v>
      </c>
      <c r="N56" s="65"/>
      <c r="O56" s="65"/>
      <c r="P56" s="81"/>
      <c r="R56" s="65"/>
      <c r="S56" s="65"/>
    </row>
    <row r="57" spans="2:19" ht="15.6" x14ac:dyDescent="0.3">
      <c r="B57" s="67" t="str">
        <f>IF(K11&gt;K12,J11,IF(K11&lt;K12,J12,""))</f>
        <v>NICKIE CAMERON</v>
      </c>
      <c r="C57" s="68">
        <v>3</v>
      </c>
      <c r="F57" s="78" t="s">
        <v>631</v>
      </c>
      <c r="G57" s="65"/>
      <c r="H57" s="81"/>
      <c r="J57" s="80" t="str">
        <f>IF(G58&gt;G59,F58,IF(G58&lt;G59,F59,""))</f>
        <v>NICKIE CAMERON</v>
      </c>
      <c r="K57" s="70">
        <v>2</v>
      </c>
      <c r="L57" s="71"/>
      <c r="N57" s="65"/>
      <c r="O57" s="65"/>
      <c r="P57" s="81"/>
      <c r="R57" s="65"/>
      <c r="S57" s="65"/>
    </row>
    <row r="58" spans="2:19" ht="15" x14ac:dyDescent="0.25">
      <c r="B58" s="69" t="str">
        <f>IF(K13&gt;K14,J13,IF(K13&lt;K14,J14,""))</f>
        <v>LAUREEN MCLEAN</v>
      </c>
      <c r="C58" s="70">
        <v>1</v>
      </c>
      <c r="D58" s="71"/>
      <c r="E58" s="72"/>
      <c r="F58" s="79" t="str">
        <f>IF(C57&gt;C58,B57,IF(C57&lt;C58,B58,""))</f>
        <v>NICKIE CAMERON</v>
      </c>
      <c r="G58" s="68">
        <v>3</v>
      </c>
      <c r="H58" s="75"/>
      <c r="J58" s="65"/>
      <c r="K58" s="65"/>
      <c r="L58" s="81"/>
      <c r="N58" s="65"/>
      <c r="O58" s="65"/>
      <c r="P58" s="81"/>
      <c r="R58" s="65"/>
      <c r="S58" s="65"/>
    </row>
    <row r="59" spans="2:19" ht="15.6" x14ac:dyDescent="0.3">
      <c r="B59" s="74" t="str">
        <f>IF(K15&gt;K16,J15,IF(K15&lt;K16,J16,""))</f>
        <v>NICOHLE WRIGHT</v>
      </c>
      <c r="C59" s="68">
        <v>3</v>
      </c>
      <c r="D59" s="75"/>
      <c r="F59" s="80" t="str">
        <f>IF(C59&gt;C60,B59,IF(C59&lt;C60,B60,""))</f>
        <v>NICOHLE WRIGHT</v>
      </c>
      <c r="G59" s="70">
        <v>1</v>
      </c>
      <c r="J59" s="65"/>
      <c r="K59" s="65"/>
      <c r="L59" s="81"/>
      <c r="N59" s="78" t="s">
        <v>632</v>
      </c>
      <c r="O59" s="65"/>
      <c r="P59" s="81"/>
      <c r="R59" s="65"/>
      <c r="S59" s="65"/>
    </row>
    <row r="60" spans="2:19" ht="15" x14ac:dyDescent="0.25">
      <c r="B60" s="77" t="str">
        <f>IF(K17&gt;K18,J17,IF(K17&lt;K18,J18,""))</f>
        <v>SONIA HENARE</v>
      </c>
      <c r="C60" s="70">
        <v>0</v>
      </c>
      <c r="F60" s="65"/>
      <c r="G60" s="65"/>
      <c r="J60" s="65"/>
      <c r="K60" s="65"/>
      <c r="L60" s="81"/>
      <c r="M60" s="72"/>
      <c r="N60" s="79" t="str">
        <f>IF(K56&gt;K57,J56,IF(K56&lt;K57,J57,""))</f>
        <v>VIKKY SPIERS</v>
      </c>
      <c r="O60" s="68">
        <v>3</v>
      </c>
      <c r="P60" s="75"/>
      <c r="R60" s="65"/>
      <c r="S60" s="65"/>
    </row>
    <row r="61" spans="2:19" ht="15.6" x14ac:dyDescent="0.3">
      <c r="B61" s="67" t="str">
        <f>IF(K19&gt;K20,J19,IF(K19&lt;K20,J20,""))</f>
        <v>KIM PROBERT</v>
      </c>
      <c r="C61" s="68">
        <v>3</v>
      </c>
      <c r="F61" s="78" t="s">
        <v>633</v>
      </c>
      <c r="G61" s="65"/>
      <c r="J61" s="65"/>
      <c r="K61" s="65"/>
      <c r="L61" s="81"/>
      <c r="N61" s="80" t="str">
        <f>IF(K64&gt;K65,J64,IF(K64&lt;K65,J65,""))</f>
        <v>JODIE CHAPMAN</v>
      </c>
      <c r="O61" s="70">
        <v>1</v>
      </c>
      <c r="R61" s="65"/>
      <c r="S61" s="65"/>
    </row>
    <row r="62" spans="2:19" ht="15" x14ac:dyDescent="0.25">
      <c r="B62" s="69" t="str">
        <f>IF(K21&gt;K22,J21,IF(K21&lt;K22,J22,""))</f>
        <v>CHELE PARR</v>
      </c>
      <c r="C62" s="70">
        <v>1</v>
      </c>
      <c r="D62" s="71"/>
      <c r="E62" s="72"/>
      <c r="F62" s="79" t="str">
        <f>IF(C61&gt;C62,B61,IF(C61&lt;C62,B62,""))</f>
        <v>KIM PROBERT</v>
      </c>
      <c r="G62" s="68">
        <v>1</v>
      </c>
      <c r="J62" s="65"/>
      <c r="K62" s="65"/>
      <c r="L62" s="81"/>
      <c r="N62" s="65"/>
      <c r="O62" s="65"/>
      <c r="R62" s="65"/>
      <c r="S62" s="65"/>
    </row>
    <row r="63" spans="2:19" ht="15.6" x14ac:dyDescent="0.3">
      <c r="B63" s="74" t="str">
        <f>IF(K23&gt;K24,J23,IF(K23&lt;K24,J24,""))</f>
        <v>JODIE CHAPMAN</v>
      </c>
      <c r="C63" s="68">
        <v>3</v>
      </c>
      <c r="D63" s="75"/>
      <c r="F63" s="80" t="str">
        <f>IF(C63&gt;C64,B63,IF(C63&lt;C64,B64,""))</f>
        <v>JODIE CHAPMAN</v>
      </c>
      <c r="G63" s="70">
        <v>3</v>
      </c>
      <c r="H63" s="71"/>
      <c r="J63" s="78" t="s">
        <v>634</v>
      </c>
      <c r="K63" s="65"/>
      <c r="L63" s="81"/>
      <c r="N63" s="65"/>
      <c r="O63" s="65"/>
      <c r="R63" s="65"/>
      <c r="S63" s="65"/>
    </row>
    <row r="64" spans="2:19" ht="15" x14ac:dyDescent="0.25">
      <c r="B64" s="77" t="str">
        <f>IF(K25&gt;K26,J25,IF(K25&lt;K26,J26,""))</f>
        <v>JACKIE JOSEPH</v>
      </c>
      <c r="C64" s="70">
        <v>1</v>
      </c>
      <c r="F64" s="65"/>
      <c r="G64" s="65"/>
      <c r="H64" s="81"/>
      <c r="I64" s="72"/>
      <c r="J64" s="79" t="str">
        <f>IF(G62&gt;G63,F62,IF(G62&lt;G63,F63,""))</f>
        <v>JODIE CHAPMAN</v>
      </c>
      <c r="K64" s="68">
        <v>3</v>
      </c>
      <c r="L64" s="75"/>
      <c r="N64" s="65"/>
      <c r="O64" s="65"/>
      <c r="R64" s="65"/>
      <c r="S64" s="65"/>
    </row>
    <row r="65" spans="2:19" ht="15.6" x14ac:dyDescent="0.3">
      <c r="B65" s="67" t="str">
        <f>IF(K27&gt;K28,J27,IF(K27&lt;K28,J28,""))</f>
        <v>ANNAH YOUNG</v>
      </c>
      <c r="C65" s="68">
        <v>3</v>
      </c>
      <c r="F65" s="78" t="s">
        <v>635</v>
      </c>
      <c r="G65" s="65"/>
      <c r="H65" s="81"/>
      <c r="J65" s="80" t="str">
        <f>IF(G66&gt;G67,F66,IF(G66&lt;G67,F67,""))</f>
        <v>TERESA LOW</v>
      </c>
      <c r="K65" s="70">
        <v>0</v>
      </c>
      <c r="N65" s="65"/>
      <c r="O65" s="65"/>
      <c r="R65" s="65"/>
      <c r="S65" s="65"/>
    </row>
    <row r="66" spans="2:19" ht="15" x14ac:dyDescent="0.25">
      <c r="B66" s="69" t="str">
        <f>IF(K29&gt;K30,J29,IF(K29&lt;K30,J30,""))</f>
        <v>MOIRA LAFAELE</v>
      </c>
      <c r="C66" s="70">
        <v>2</v>
      </c>
      <c r="D66" s="71"/>
      <c r="E66" s="72"/>
      <c r="F66" s="79" t="str">
        <f>IF(C65&gt;C66,B65,IF(C65&lt;C66,B66,""))</f>
        <v>ANNAH YOUNG</v>
      </c>
      <c r="G66" s="68">
        <v>2</v>
      </c>
      <c r="H66" s="75"/>
      <c r="J66" s="65"/>
      <c r="K66" s="65"/>
      <c r="N66" s="65"/>
      <c r="O66" s="65"/>
      <c r="R66" s="65"/>
      <c r="S66" s="65"/>
    </row>
    <row r="67" spans="2:19" ht="15" x14ac:dyDescent="0.25">
      <c r="B67" s="74" t="str">
        <f>IF(K31&gt;K32,J31,IF(K31&lt;K32,J32,""))</f>
        <v>SUE WAKEFIELD</v>
      </c>
      <c r="C67" s="68">
        <v>1</v>
      </c>
      <c r="D67" s="75"/>
      <c r="F67" s="80" t="str">
        <f>IF(C67&gt;C68,B67,IF(C67&lt;C68,B68,""))</f>
        <v>TERESA LOW</v>
      </c>
      <c r="G67" s="70">
        <v>3</v>
      </c>
      <c r="J67" s="65"/>
      <c r="K67" s="65"/>
      <c r="N67" s="65"/>
      <c r="O67" s="65"/>
      <c r="R67" s="65"/>
      <c r="S67" s="65"/>
    </row>
    <row r="68" spans="2:19" ht="15" x14ac:dyDescent="0.25">
      <c r="B68" s="77" t="str">
        <f>IF(K33&gt;K34,J33,IF(K33&lt;K34,J34,""))</f>
        <v>TERESA LOW</v>
      </c>
      <c r="C68" s="70">
        <v>3</v>
      </c>
      <c r="F68" s="65"/>
      <c r="G68" s="65"/>
      <c r="J68" s="65"/>
      <c r="K68" s="65"/>
      <c r="N68" s="65"/>
      <c r="O68" s="65"/>
      <c r="R68" s="65"/>
      <c r="S68" s="65"/>
    </row>
    <row r="69" spans="2:19" ht="15" x14ac:dyDescent="0.25">
      <c r="B69" s="65"/>
      <c r="C69" s="65"/>
      <c r="F69" s="65"/>
      <c r="G69" s="65"/>
      <c r="J69" s="65"/>
      <c r="K69" s="65"/>
      <c r="N69" s="65"/>
      <c r="O69" s="65"/>
      <c r="R69" s="65"/>
      <c r="S69" s="65"/>
    </row>
    <row r="70" spans="2:19" ht="15" x14ac:dyDescent="0.25">
      <c r="B70" s="65"/>
      <c r="C70" s="65"/>
      <c r="F70" s="65"/>
      <c r="G70" s="65"/>
      <c r="J70" s="65"/>
      <c r="K70" s="65"/>
      <c r="N70" s="65"/>
      <c r="O70" s="65"/>
      <c r="R70" s="65"/>
      <c r="S70" s="65"/>
    </row>
    <row r="71" spans="2:19" ht="15" x14ac:dyDescent="0.25">
      <c r="B71" s="65"/>
      <c r="C71" s="65"/>
      <c r="F71" s="65"/>
      <c r="G71" s="65"/>
      <c r="J71" s="65"/>
      <c r="K71" s="65"/>
      <c r="N71" s="65"/>
      <c r="O71" s="65"/>
      <c r="R71" s="65"/>
      <c r="S71" s="65"/>
    </row>
    <row r="72" spans="2:19" ht="15" x14ac:dyDescent="0.25">
      <c r="B72" s="65"/>
      <c r="C72" s="65"/>
      <c r="F72" s="65"/>
      <c r="G72" s="65"/>
      <c r="J72" s="65"/>
      <c r="K72" s="65"/>
      <c r="N72" s="65"/>
      <c r="O72" s="65"/>
      <c r="R72" s="65"/>
      <c r="S72" s="65"/>
    </row>
    <row r="73" spans="2:19" ht="15" x14ac:dyDescent="0.25">
      <c r="B73" s="65"/>
      <c r="C73" s="65"/>
      <c r="F73" s="65"/>
      <c r="G73" s="65"/>
      <c r="J73" s="65"/>
      <c r="K73" s="65"/>
      <c r="N73" s="65"/>
      <c r="O73" s="65"/>
      <c r="R73" s="65"/>
      <c r="S73" s="65"/>
    </row>
    <row r="74" spans="2:19" ht="15" x14ac:dyDescent="0.25">
      <c r="B74" s="65"/>
      <c r="C74" s="65"/>
      <c r="F74" s="65"/>
      <c r="G74" s="65"/>
      <c r="J74" s="65"/>
      <c r="K74" s="65"/>
      <c r="N74" s="65"/>
      <c r="O74" s="65"/>
      <c r="R74" s="65"/>
      <c r="S74" s="65"/>
    </row>
    <row r="75" spans="2:19" ht="15" x14ac:dyDescent="0.25">
      <c r="B75" s="65"/>
      <c r="C75" s="65"/>
      <c r="F75" s="65"/>
      <c r="G75" s="65"/>
      <c r="J75" s="65"/>
      <c r="K75" s="65"/>
      <c r="N75" s="65"/>
      <c r="O75" s="65"/>
      <c r="R75" s="65"/>
      <c r="S75" s="65"/>
    </row>
    <row r="76" spans="2:19" ht="15" x14ac:dyDescent="0.25">
      <c r="B76" s="65"/>
      <c r="C76" s="65"/>
      <c r="F76" s="65"/>
      <c r="G76" s="65"/>
      <c r="J76" s="65"/>
      <c r="K76" s="65"/>
      <c r="N76" s="65"/>
      <c r="O76" s="65"/>
      <c r="R76" s="65"/>
      <c r="S76" s="65"/>
    </row>
    <row r="77" spans="2:19" ht="15" x14ac:dyDescent="0.25">
      <c r="B77" s="65"/>
      <c r="C77" s="65"/>
      <c r="F77" s="65"/>
      <c r="G77" s="65"/>
      <c r="J77" s="65"/>
      <c r="K77" s="65"/>
      <c r="N77" s="65"/>
      <c r="O77" s="65"/>
      <c r="R77" s="65"/>
      <c r="S77" s="65"/>
    </row>
    <row r="78" spans="2:19" ht="15" x14ac:dyDescent="0.25">
      <c r="B78" s="65"/>
      <c r="C78" s="65"/>
      <c r="F78" s="65"/>
      <c r="G78" s="65"/>
      <c r="J78" s="65"/>
      <c r="K78" s="65"/>
      <c r="N78" s="65"/>
      <c r="O78" s="65"/>
      <c r="R78" s="65"/>
      <c r="S78" s="65"/>
    </row>
    <row r="79" spans="2:19" ht="15" x14ac:dyDescent="0.25">
      <c r="B79" s="65"/>
      <c r="C79" s="65"/>
      <c r="F79" s="65"/>
      <c r="G79" s="65"/>
      <c r="J79" s="65"/>
      <c r="K79" s="65"/>
      <c r="N79" s="65"/>
      <c r="O79" s="65"/>
      <c r="R79" s="65"/>
      <c r="S79" s="65"/>
    </row>
    <row r="80" spans="2:19" ht="15" x14ac:dyDescent="0.25">
      <c r="B80" s="65"/>
      <c r="C80" s="65"/>
      <c r="F80" s="65"/>
      <c r="G80" s="65"/>
      <c r="J80" s="65"/>
      <c r="K80" s="65"/>
      <c r="N80" s="65"/>
      <c r="O80" s="65"/>
      <c r="R80" s="65"/>
      <c r="S80" s="65"/>
    </row>
    <row r="81" spans="2:19" ht="15" x14ac:dyDescent="0.25">
      <c r="B81" s="65"/>
      <c r="C81" s="65"/>
      <c r="F81" s="65"/>
      <c r="G81" s="65"/>
      <c r="J81" s="65"/>
      <c r="K81" s="65"/>
      <c r="N81" s="65"/>
      <c r="O81" s="65"/>
      <c r="R81" s="65"/>
      <c r="S81" s="65"/>
    </row>
    <row r="82" spans="2:19" ht="15" x14ac:dyDescent="0.25">
      <c r="B82" s="65"/>
      <c r="C82" s="65"/>
      <c r="F82" s="65"/>
      <c r="G82" s="65"/>
      <c r="J82" s="65"/>
      <c r="K82" s="65"/>
      <c r="N82" s="65"/>
      <c r="O82" s="65"/>
      <c r="R82" s="65"/>
      <c r="S82" s="65"/>
    </row>
    <row r="83" spans="2:19" ht="15" x14ac:dyDescent="0.25">
      <c r="B83" s="65"/>
      <c r="C83" s="65"/>
      <c r="F83" s="65"/>
      <c r="G83" s="65"/>
      <c r="J83" s="65"/>
      <c r="K83" s="65"/>
      <c r="N83" s="65"/>
      <c r="O83" s="65"/>
      <c r="R83" s="65"/>
      <c r="S83" s="65"/>
    </row>
    <row r="84" spans="2:19" ht="15" x14ac:dyDescent="0.25">
      <c r="B84" s="65"/>
      <c r="C84" s="65"/>
      <c r="F84" s="65"/>
      <c r="G84" s="65"/>
      <c r="J84" s="65"/>
      <c r="K84" s="65"/>
      <c r="N84" s="65"/>
      <c r="O84" s="65"/>
      <c r="R84" s="65"/>
      <c r="S84" s="65"/>
    </row>
    <row r="85" spans="2:19" ht="15" x14ac:dyDescent="0.25">
      <c r="B85" s="65"/>
      <c r="C85" s="65"/>
      <c r="F85" s="65"/>
      <c r="G85" s="65"/>
      <c r="J85" s="65"/>
      <c r="K85" s="65"/>
      <c r="N85" s="65"/>
      <c r="O85" s="65"/>
      <c r="R85" s="65"/>
      <c r="S85" s="65"/>
    </row>
    <row r="86" spans="2:19" ht="15" x14ac:dyDescent="0.25">
      <c r="B86" s="65"/>
      <c r="C86" s="65"/>
      <c r="F86" s="65"/>
      <c r="G86" s="65"/>
      <c r="J86" s="65"/>
      <c r="K86" s="65"/>
      <c r="N86" s="65"/>
      <c r="O86" s="65"/>
      <c r="R86" s="65"/>
      <c r="S86" s="65"/>
    </row>
    <row r="87" spans="2:19" ht="15" x14ac:dyDescent="0.25">
      <c r="B87" s="65"/>
      <c r="C87" s="65"/>
      <c r="F87" s="65"/>
      <c r="G87" s="65"/>
      <c r="J87" s="65"/>
      <c r="K87" s="65"/>
      <c r="N87" s="65"/>
      <c r="O87" s="65"/>
      <c r="R87" s="65"/>
      <c r="S87" s="65"/>
    </row>
    <row r="88" spans="2:19" ht="15" x14ac:dyDescent="0.25">
      <c r="B88" s="65"/>
      <c r="C88" s="65"/>
      <c r="F88" s="65"/>
      <c r="G88" s="65"/>
      <c r="J88" s="65"/>
      <c r="K88" s="65"/>
      <c r="N88" s="65"/>
      <c r="O88" s="65"/>
      <c r="R88" s="65"/>
      <c r="S88" s="65"/>
    </row>
    <row r="89" spans="2:19" ht="15" x14ac:dyDescent="0.25">
      <c r="B89" s="65"/>
      <c r="C89" s="65"/>
      <c r="F89" s="65"/>
      <c r="G89" s="65"/>
      <c r="J89" s="65"/>
      <c r="K89" s="65"/>
      <c r="N89" s="65"/>
      <c r="O89" s="65"/>
      <c r="R89" s="65"/>
      <c r="S89" s="65"/>
    </row>
    <row r="90" spans="2:19" ht="15" x14ac:dyDescent="0.25">
      <c r="B90" s="65"/>
      <c r="C90" s="65"/>
      <c r="F90" s="65"/>
      <c r="G90" s="65"/>
      <c r="J90" s="65"/>
      <c r="K90" s="65"/>
      <c r="N90" s="65"/>
      <c r="O90" s="65"/>
      <c r="R90" s="65"/>
      <c r="S90" s="65"/>
    </row>
    <row r="91" spans="2:19" ht="15" x14ac:dyDescent="0.25">
      <c r="B91" s="65"/>
      <c r="C91" s="65"/>
      <c r="F91" s="65"/>
      <c r="G91" s="65"/>
      <c r="J91" s="65"/>
      <c r="K91" s="65"/>
      <c r="N91" s="65"/>
      <c r="O91" s="65"/>
      <c r="R91" s="65"/>
      <c r="S91" s="65"/>
    </row>
    <row r="92" spans="2:19" ht="15" x14ac:dyDescent="0.25">
      <c r="B92" s="65"/>
      <c r="C92" s="65"/>
      <c r="F92" s="65"/>
      <c r="G92" s="65"/>
      <c r="J92" s="65"/>
      <c r="K92" s="65"/>
      <c r="N92" s="65"/>
      <c r="O92" s="65"/>
      <c r="R92" s="65"/>
      <c r="S92" s="65"/>
    </row>
    <row r="93" spans="2:19" ht="15" x14ac:dyDescent="0.25">
      <c r="B93" s="65"/>
      <c r="C93" s="65"/>
      <c r="F93" s="65"/>
      <c r="G93" s="65"/>
      <c r="J93" s="65"/>
      <c r="K93" s="65"/>
      <c r="N93" s="65"/>
      <c r="O93" s="65"/>
      <c r="R93" s="65"/>
      <c r="S93" s="65"/>
    </row>
    <row r="94" spans="2:19" ht="15" x14ac:dyDescent="0.25">
      <c r="B94" s="65"/>
      <c r="C94" s="65"/>
      <c r="F94" s="65"/>
      <c r="G94" s="65"/>
      <c r="J94" s="65"/>
      <c r="K94" s="65"/>
      <c r="N94" s="65"/>
      <c r="O94" s="65"/>
      <c r="R94" s="65"/>
      <c r="S94" s="65"/>
    </row>
    <row r="95" spans="2:19" ht="15" x14ac:dyDescent="0.25">
      <c r="B95" s="65"/>
      <c r="C95" s="65"/>
      <c r="F95" s="65"/>
      <c r="G95" s="65"/>
      <c r="J95" s="65"/>
      <c r="K95" s="65"/>
      <c r="N95" s="65"/>
      <c r="O95" s="65"/>
      <c r="R95" s="65"/>
      <c r="S95" s="65"/>
    </row>
    <row r="96" spans="2:19" ht="15" x14ac:dyDescent="0.25">
      <c r="B96" s="65"/>
      <c r="C96" s="65"/>
      <c r="F96" s="65"/>
      <c r="G96" s="65"/>
      <c r="J96" s="65"/>
      <c r="K96" s="65"/>
      <c r="N96" s="65"/>
      <c r="O96" s="65"/>
      <c r="R96" s="65"/>
      <c r="S96" s="65"/>
    </row>
    <row r="97" spans="2:19" ht="15" x14ac:dyDescent="0.25">
      <c r="B97" s="65"/>
      <c r="C97" s="65"/>
      <c r="F97" s="65"/>
      <c r="G97" s="65"/>
      <c r="J97" s="65"/>
      <c r="K97" s="65"/>
      <c r="N97" s="65"/>
      <c r="O97" s="65"/>
      <c r="R97" s="65"/>
      <c r="S97" s="65"/>
    </row>
    <row r="98" spans="2:19" ht="15" x14ac:dyDescent="0.25">
      <c r="B98" s="65"/>
      <c r="C98" s="65"/>
      <c r="F98" s="65"/>
      <c r="G98" s="65"/>
      <c r="J98" s="65"/>
      <c r="K98" s="65"/>
      <c r="N98" s="65"/>
      <c r="O98" s="65"/>
      <c r="R98" s="65"/>
      <c r="S98" s="65"/>
    </row>
    <row r="99" spans="2:19" ht="15" x14ac:dyDescent="0.25">
      <c r="B99" s="65"/>
      <c r="C99" s="65"/>
      <c r="F99" s="65"/>
      <c r="G99" s="65"/>
      <c r="J99" s="65"/>
      <c r="K99" s="65"/>
      <c r="N99" s="65"/>
      <c r="O99" s="65"/>
      <c r="R99" s="65"/>
      <c r="S99" s="65"/>
    </row>
    <row r="100" spans="2:19" ht="15" x14ac:dyDescent="0.25">
      <c r="B100" s="65"/>
      <c r="C100" s="65"/>
      <c r="F100" s="65"/>
      <c r="G100" s="65"/>
      <c r="J100" s="65"/>
      <c r="K100" s="65"/>
      <c r="N100" s="65"/>
      <c r="O100" s="65"/>
      <c r="R100" s="65"/>
      <c r="S100" s="65"/>
    </row>
    <row r="101" spans="2:19" ht="15" x14ac:dyDescent="0.25">
      <c r="B101" s="65"/>
      <c r="C101" s="65"/>
      <c r="F101" s="65"/>
      <c r="G101" s="65"/>
      <c r="J101" s="65"/>
      <c r="K101" s="65"/>
      <c r="N101" s="65"/>
      <c r="O101" s="65"/>
      <c r="R101" s="65"/>
      <c r="S101" s="65"/>
    </row>
    <row r="102" spans="2:19" ht="15" x14ac:dyDescent="0.25">
      <c r="B102" s="65"/>
      <c r="C102" s="65"/>
      <c r="F102" s="65"/>
      <c r="G102" s="65"/>
      <c r="J102" s="65"/>
      <c r="K102" s="65"/>
      <c r="N102" s="65"/>
      <c r="O102" s="65"/>
      <c r="R102" s="65"/>
      <c r="S102" s="65"/>
    </row>
    <row r="103" spans="2:19" ht="15" x14ac:dyDescent="0.25">
      <c r="B103" s="65"/>
      <c r="C103" s="65"/>
      <c r="F103" s="65"/>
      <c r="G103" s="65"/>
      <c r="J103" s="65"/>
      <c r="K103" s="65"/>
      <c r="N103" s="65"/>
      <c r="O103" s="65"/>
      <c r="R103" s="65"/>
      <c r="S103" s="65"/>
    </row>
    <row r="104" spans="2:19" ht="15" x14ac:dyDescent="0.25">
      <c r="B104" s="65"/>
      <c r="C104" s="65"/>
      <c r="F104" s="65"/>
      <c r="G104" s="65"/>
      <c r="J104" s="65"/>
      <c r="K104" s="65"/>
      <c r="N104" s="65"/>
      <c r="O104" s="65"/>
      <c r="R104" s="65"/>
      <c r="S104" s="65"/>
    </row>
    <row r="105" spans="2:19" ht="15" x14ac:dyDescent="0.25">
      <c r="B105" s="65"/>
      <c r="C105" s="65"/>
      <c r="F105" s="65"/>
      <c r="G105" s="65"/>
      <c r="J105" s="65"/>
      <c r="K105" s="65"/>
      <c r="N105" s="65"/>
      <c r="O105" s="65"/>
      <c r="R105" s="65"/>
      <c r="S105" s="65"/>
    </row>
    <row r="106" spans="2:19" ht="15" x14ac:dyDescent="0.25">
      <c r="B106" s="65"/>
      <c r="C106" s="65"/>
      <c r="F106" s="65"/>
      <c r="G106" s="65"/>
      <c r="J106" s="65"/>
      <c r="K106" s="65"/>
      <c r="N106" s="65"/>
      <c r="O106" s="65"/>
      <c r="R106" s="65"/>
      <c r="S106" s="65"/>
    </row>
    <row r="107" spans="2:19" ht="15" x14ac:dyDescent="0.25">
      <c r="B107" s="65"/>
      <c r="C107" s="65"/>
      <c r="F107" s="65"/>
      <c r="G107" s="65"/>
      <c r="J107" s="65"/>
      <c r="K107" s="65"/>
      <c r="N107" s="65"/>
      <c r="O107" s="65"/>
      <c r="R107" s="65"/>
      <c r="S107" s="65"/>
    </row>
    <row r="108" spans="2:19" ht="15" x14ac:dyDescent="0.25">
      <c r="B108" s="65"/>
      <c r="C108" s="65"/>
      <c r="F108" s="65"/>
      <c r="G108" s="65"/>
      <c r="J108" s="65"/>
      <c r="K108" s="65"/>
      <c r="N108" s="65"/>
      <c r="O108" s="65"/>
      <c r="R108" s="65"/>
      <c r="S108" s="65"/>
    </row>
    <row r="109" spans="2:19" ht="15" x14ac:dyDescent="0.25">
      <c r="B109" s="65"/>
      <c r="C109" s="65"/>
      <c r="F109" s="65"/>
      <c r="G109" s="65"/>
      <c r="J109" s="65"/>
      <c r="K109" s="65"/>
      <c r="N109" s="65"/>
      <c r="O109" s="65"/>
      <c r="R109" s="65"/>
      <c r="S109" s="65"/>
    </row>
    <row r="110" spans="2:19" ht="15" x14ac:dyDescent="0.25">
      <c r="B110" s="65"/>
      <c r="C110" s="65"/>
      <c r="F110" s="65"/>
      <c r="G110" s="65"/>
      <c r="J110" s="65"/>
      <c r="K110" s="65"/>
      <c r="N110" s="65"/>
      <c r="O110" s="65"/>
      <c r="R110" s="65"/>
      <c r="S110" s="65"/>
    </row>
    <row r="111" spans="2:19" ht="15" x14ac:dyDescent="0.25">
      <c r="B111" s="65"/>
      <c r="C111" s="65"/>
      <c r="F111" s="65"/>
      <c r="G111" s="65"/>
      <c r="J111" s="65"/>
      <c r="K111" s="65"/>
      <c r="N111" s="65"/>
      <c r="O111" s="65"/>
      <c r="R111" s="65"/>
      <c r="S111" s="65"/>
    </row>
    <row r="112" spans="2:19" ht="15" x14ac:dyDescent="0.25">
      <c r="B112" s="65"/>
      <c r="C112" s="65"/>
      <c r="F112" s="65"/>
      <c r="G112" s="65"/>
      <c r="J112" s="65"/>
      <c r="K112" s="65"/>
      <c r="N112" s="65"/>
      <c r="O112" s="65"/>
      <c r="R112" s="65"/>
      <c r="S112" s="65"/>
    </row>
    <row r="113" spans="2:19" ht="15" x14ac:dyDescent="0.25">
      <c r="B113" s="65"/>
      <c r="C113" s="65"/>
      <c r="F113" s="65"/>
      <c r="G113" s="65"/>
      <c r="J113" s="65"/>
      <c r="K113" s="65"/>
      <c r="N113" s="65"/>
      <c r="O113" s="65"/>
      <c r="R113" s="65"/>
      <c r="S113" s="65"/>
    </row>
    <row r="114" spans="2:19" ht="15" x14ac:dyDescent="0.25">
      <c r="B114" s="65"/>
      <c r="C114" s="65"/>
      <c r="F114" s="65"/>
      <c r="G114" s="65"/>
      <c r="J114" s="65"/>
      <c r="K114" s="65"/>
      <c r="N114" s="65"/>
      <c r="O114" s="65"/>
      <c r="R114" s="65"/>
      <c r="S114" s="65"/>
    </row>
    <row r="115" spans="2:19" ht="15" x14ac:dyDescent="0.25">
      <c r="B115" s="65"/>
      <c r="C115" s="65"/>
      <c r="F115" s="65"/>
      <c r="G115" s="65"/>
      <c r="J115" s="65"/>
      <c r="K115" s="65"/>
      <c r="N115" s="65"/>
      <c r="O115" s="65"/>
      <c r="R115" s="65"/>
      <c r="S115" s="65"/>
    </row>
    <row r="116" spans="2:19" ht="15" x14ac:dyDescent="0.25">
      <c r="B116" s="65"/>
      <c r="C116" s="65"/>
      <c r="F116" s="65"/>
      <c r="G116" s="65"/>
      <c r="J116" s="65"/>
      <c r="K116" s="65"/>
      <c r="N116" s="65"/>
      <c r="O116" s="65"/>
      <c r="R116" s="65"/>
      <c r="S116" s="65"/>
    </row>
    <row r="117" spans="2:19" ht="15" x14ac:dyDescent="0.25">
      <c r="B117" s="65"/>
      <c r="C117" s="65"/>
      <c r="F117" s="65"/>
      <c r="G117" s="65"/>
      <c r="J117" s="65"/>
      <c r="K117" s="65"/>
      <c r="N117" s="65"/>
      <c r="O117" s="65"/>
      <c r="R117" s="65"/>
      <c r="S117" s="65"/>
    </row>
    <row r="118" spans="2:19" ht="15" x14ac:dyDescent="0.25">
      <c r="B118" s="65"/>
      <c r="C118" s="65"/>
      <c r="F118" s="65"/>
      <c r="G118" s="65"/>
      <c r="J118" s="65"/>
      <c r="K118" s="65"/>
      <c r="N118" s="65"/>
      <c r="O118" s="65"/>
      <c r="R118" s="65"/>
      <c r="S118" s="65"/>
    </row>
    <row r="119" spans="2:19" ht="15" x14ac:dyDescent="0.25">
      <c r="B119" s="65"/>
      <c r="C119" s="65"/>
      <c r="F119" s="65"/>
      <c r="G119" s="65"/>
      <c r="J119" s="65"/>
      <c r="K119" s="65"/>
      <c r="N119" s="65"/>
      <c r="O119" s="65"/>
      <c r="R119" s="65"/>
      <c r="S119" s="65"/>
    </row>
    <row r="120" spans="2:19" ht="15" x14ac:dyDescent="0.25">
      <c r="B120" s="65"/>
      <c r="C120" s="65"/>
      <c r="F120" s="65"/>
      <c r="G120" s="65"/>
      <c r="J120" s="65"/>
      <c r="K120" s="65"/>
      <c r="N120" s="65"/>
      <c r="O120" s="65"/>
      <c r="R120" s="65"/>
      <c r="S120" s="65"/>
    </row>
    <row r="121" spans="2:19" ht="15" x14ac:dyDescent="0.25">
      <c r="B121" s="65"/>
      <c r="C121" s="65"/>
      <c r="F121" s="65"/>
      <c r="G121" s="65"/>
      <c r="J121" s="65"/>
      <c r="K121" s="65"/>
      <c r="N121" s="65"/>
      <c r="O121" s="65"/>
      <c r="R121" s="65"/>
      <c r="S121" s="65"/>
    </row>
    <row r="122" spans="2:19" ht="15" x14ac:dyDescent="0.25">
      <c r="B122" s="65"/>
      <c r="C122" s="65"/>
      <c r="F122" s="65"/>
      <c r="G122" s="65"/>
      <c r="J122" s="65"/>
      <c r="K122" s="65"/>
      <c r="N122" s="65"/>
      <c r="O122" s="65"/>
      <c r="R122" s="65"/>
      <c r="S122" s="65"/>
    </row>
    <row r="123" spans="2:19" ht="15" x14ac:dyDescent="0.25">
      <c r="B123" s="65"/>
      <c r="C123" s="65"/>
      <c r="F123" s="65"/>
      <c r="G123" s="65"/>
      <c r="J123" s="65"/>
      <c r="K123" s="65"/>
      <c r="N123" s="65"/>
      <c r="O123" s="65"/>
      <c r="R123" s="65"/>
      <c r="S123" s="65"/>
    </row>
    <row r="124" spans="2:19" ht="15" x14ac:dyDescent="0.25">
      <c r="B124" s="65"/>
      <c r="C124" s="65"/>
      <c r="F124" s="65"/>
      <c r="G124" s="65"/>
      <c r="J124" s="65"/>
      <c r="K124" s="65"/>
      <c r="N124" s="65"/>
      <c r="O124" s="65"/>
      <c r="R124" s="65"/>
      <c r="S124" s="65"/>
    </row>
    <row r="125" spans="2:19" ht="15" x14ac:dyDescent="0.25">
      <c r="B125" s="65"/>
      <c r="C125" s="65"/>
      <c r="F125" s="65"/>
      <c r="G125" s="65"/>
      <c r="J125" s="65"/>
      <c r="K125" s="65"/>
      <c r="N125" s="65"/>
      <c r="O125" s="65"/>
      <c r="R125" s="65"/>
      <c r="S125" s="65"/>
    </row>
    <row r="126" spans="2:19" ht="15" x14ac:dyDescent="0.25">
      <c r="B126" s="65"/>
      <c r="C126" s="65"/>
      <c r="F126" s="65"/>
      <c r="G126" s="65"/>
      <c r="J126" s="65"/>
      <c r="K126" s="65"/>
      <c r="N126" s="65"/>
      <c r="O126" s="65"/>
      <c r="R126" s="65"/>
      <c r="S126" s="65"/>
    </row>
    <row r="127" spans="2:19" ht="15" x14ac:dyDescent="0.25">
      <c r="B127" s="65"/>
      <c r="C127" s="65"/>
      <c r="F127" s="65"/>
      <c r="G127" s="65"/>
      <c r="J127" s="65"/>
      <c r="K127" s="65"/>
      <c r="N127" s="65"/>
      <c r="O127" s="65"/>
      <c r="R127" s="65"/>
      <c r="S127" s="65"/>
    </row>
    <row r="128" spans="2:19" ht="15" x14ac:dyDescent="0.25">
      <c r="B128" s="65"/>
      <c r="C128" s="65"/>
      <c r="F128" s="65"/>
      <c r="G128" s="65"/>
      <c r="J128" s="65"/>
      <c r="K128" s="65"/>
      <c r="N128" s="65"/>
      <c r="O128" s="65"/>
      <c r="R128" s="65"/>
      <c r="S128" s="65"/>
    </row>
    <row r="129" spans="2:19" ht="15" x14ac:dyDescent="0.25">
      <c r="B129" s="65"/>
      <c r="C129" s="65"/>
      <c r="F129" s="65"/>
      <c r="G129" s="65"/>
      <c r="J129" s="65"/>
      <c r="K129" s="65"/>
      <c r="N129" s="65"/>
      <c r="O129" s="65"/>
      <c r="R129" s="65"/>
      <c r="S129" s="65"/>
    </row>
    <row r="130" spans="2:19" ht="15" x14ac:dyDescent="0.25">
      <c r="B130" s="65"/>
      <c r="C130" s="65"/>
      <c r="F130" s="65"/>
      <c r="G130" s="65"/>
      <c r="J130" s="65"/>
      <c r="K130" s="65"/>
      <c r="N130" s="65"/>
      <c r="O130" s="65"/>
      <c r="R130" s="65"/>
      <c r="S130" s="65"/>
    </row>
    <row r="131" spans="2:19" ht="15" x14ac:dyDescent="0.25">
      <c r="B131" s="65"/>
      <c r="C131" s="65"/>
      <c r="F131" s="65"/>
      <c r="G131" s="65"/>
      <c r="J131" s="65"/>
      <c r="K131" s="65"/>
      <c r="N131" s="65"/>
      <c r="O131" s="65"/>
      <c r="R131" s="65"/>
      <c r="S131" s="65"/>
    </row>
    <row r="132" spans="2:19" ht="15" x14ac:dyDescent="0.25">
      <c r="B132" s="65"/>
      <c r="C132" s="65"/>
      <c r="F132" s="65"/>
      <c r="G132" s="65"/>
      <c r="J132" s="65"/>
      <c r="K132" s="65"/>
      <c r="N132" s="65"/>
      <c r="O132" s="65"/>
      <c r="R132" s="65"/>
      <c r="S132" s="65"/>
    </row>
    <row r="133" spans="2:19" ht="15" x14ac:dyDescent="0.25">
      <c r="B133" s="65"/>
      <c r="C133" s="65"/>
      <c r="F133" s="65"/>
      <c r="G133" s="65"/>
      <c r="J133" s="65"/>
      <c r="K133" s="65"/>
      <c r="N133" s="65"/>
      <c r="O133" s="65"/>
      <c r="R133" s="65"/>
      <c r="S133" s="65"/>
    </row>
    <row r="134" spans="2:19" ht="15" x14ac:dyDescent="0.25">
      <c r="B134" s="65"/>
      <c r="C134" s="65"/>
      <c r="F134" s="65"/>
      <c r="G134" s="65"/>
      <c r="J134" s="65"/>
      <c r="K134" s="65"/>
      <c r="N134" s="65"/>
      <c r="O134" s="65"/>
      <c r="R134" s="65"/>
      <c r="S134" s="65"/>
    </row>
    <row r="135" spans="2:19" ht="15" x14ac:dyDescent="0.25">
      <c r="B135" s="65"/>
      <c r="C135" s="65"/>
      <c r="F135" s="65"/>
      <c r="G135" s="65"/>
      <c r="J135" s="65"/>
      <c r="K135" s="65"/>
      <c r="N135" s="65"/>
      <c r="O135" s="65"/>
      <c r="R135" s="65"/>
      <c r="S135" s="65"/>
    </row>
    <row r="136" spans="2:19" ht="15" x14ac:dyDescent="0.25">
      <c r="B136" s="65"/>
      <c r="C136" s="65"/>
      <c r="F136" s="65"/>
      <c r="G136" s="65"/>
      <c r="J136" s="65"/>
      <c r="K136" s="65"/>
      <c r="N136" s="65"/>
      <c r="O136" s="65"/>
      <c r="R136" s="65"/>
      <c r="S136" s="65"/>
    </row>
    <row r="137" spans="2:19" ht="15" x14ac:dyDescent="0.25">
      <c r="B137" s="65"/>
      <c r="C137" s="65"/>
      <c r="F137" s="65"/>
      <c r="G137" s="65"/>
      <c r="J137" s="65"/>
      <c r="K137" s="65"/>
      <c r="N137" s="65"/>
      <c r="O137" s="65"/>
      <c r="R137" s="65"/>
      <c r="S137" s="65"/>
    </row>
    <row r="138" spans="2:19" ht="15" x14ac:dyDescent="0.25">
      <c r="B138" s="65"/>
      <c r="C138" s="65"/>
      <c r="F138" s="65"/>
      <c r="G138" s="65"/>
      <c r="J138" s="65"/>
      <c r="K138" s="65"/>
      <c r="N138" s="65"/>
      <c r="O138" s="65"/>
      <c r="R138" s="65"/>
      <c r="S138" s="65"/>
    </row>
    <row r="139" spans="2:19" ht="15" x14ac:dyDescent="0.25">
      <c r="B139" s="65"/>
      <c r="C139" s="65"/>
      <c r="F139" s="65"/>
      <c r="G139" s="65"/>
      <c r="J139" s="65"/>
      <c r="K139" s="65"/>
      <c r="N139" s="65"/>
      <c r="O139" s="65"/>
      <c r="R139" s="65"/>
      <c r="S139" s="65"/>
    </row>
    <row r="140" spans="2:19" ht="15" x14ac:dyDescent="0.25">
      <c r="B140" s="65"/>
      <c r="C140" s="65"/>
      <c r="F140" s="65"/>
      <c r="G140" s="65"/>
      <c r="J140" s="65"/>
      <c r="K140" s="65"/>
      <c r="N140" s="65"/>
      <c r="O140" s="65"/>
      <c r="R140" s="65"/>
      <c r="S140" s="65"/>
    </row>
    <row r="141" spans="2:19" ht="15" x14ac:dyDescent="0.25">
      <c r="B141" s="65"/>
      <c r="C141" s="65"/>
      <c r="F141" s="65"/>
      <c r="G141" s="65"/>
      <c r="J141" s="65"/>
      <c r="K141" s="65"/>
      <c r="N141" s="65"/>
      <c r="O141" s="65"/>
      <c r="R141" s="65"/>
      <c r="S141" s="65"/>
    </row>
    <row r="142" spans="2:19" ht="15" x14ac:dyDescent="0.25">
      <c r="B142" s="65"/>
      <c r="C142" s="65"/>
      <c r="F142" s="65"/>
      <c r="G142" s="65"/>
      <c r="J142" s="65"/>
      <c r="K142" s="65"/>
      <c r="N142" s="65"/>
      <c r="O142" s="65"/>
      <c r="R142" s="65"/>
      <c r="S142" s="65"/>
    </row>
    <row r="143" spans="2:19" ht="15" x14ac:dyDescent="0.25">
      <c r="B143" s="65"/>
      <c r="C143" s="65"/>
      <c r="F143" s="65"/>
      <c r="G143" s="65"/>
      <c r="J143" s="65"/>
      <c r="K143" s="65"/>
      <c r="N143" s="65"/>
      <c r="O143" s="65"/>
      <c r="R143" s="65"/>
      <c r="S143" s="65"/>
    </row>
    <row r="144" spans="2:19" ht="15" x14ac:dyDescent="0.25">
      <c r="B144" s="65"/>
      <c r="C144" s="65"/>
      <c r="F144" s="65"/>
      <c r="G144" s="65"/>
      <c r="J144" s="65"/>
      <c r="K144" s="65"/>
      <c r="N144" s="65"/>
      <c r="O144" s="65"/>
      <c r="R144" s="65"/>
      <c r="S144" s="65"/>
    </row>
    <row r="145" spans="2:19" ht="15" x14ac:dyDescent="0.25">
      <c r="B145" s="65"/>
      <c r="C145" s="65"/>
      <c r="F145" s="65"/>
      <c r="G145" s="65"/>
      <c r="J145" s="65"/>
      <c r="K145" s="65"/>
      <c r="N145" s="65"/>
      <c r="O145" s="65"/>
      <c r="R145" s="65"/>
      <c r="S145" s="65"/>
    </row>
    <row r="146" spans="2:19" ht="15" x14ac:dyDescent="0.25">
      <c r="B146" s="65"/>
      <c r="C146" s="65"/>
      <c r="F146" s="65"/>
      <c r="G146" s="65"/>
      <c r="J146" s="65"/>
      <c r="K146" s="65"/>
      <c r="N146" s="65"/>
      <c r="O146" s="65"/>
      <c r="R146" s="65"/>
      <c r="S146" s="65"/>
    </row>
    <row r="147" spans="2:19" ht="15" x14ac:dyDescent="0.25">
      <c r="B147" s="65"/>
      <c r="C147" s="65"/>
      <c r="F147" s="65"/>
      <c r="G147" s="65"/>
      <c r="J147" s="65"/>
      <c r="K147" s="65"/>
      <c r="N147" s="65"/>
      <c r="O147" s="65"/>
      <c r="R147" s="65"/>
      <c r="S147" s="65"/>
    </row>
    <row r="148" spans="2:19" ht="15" x14ac:dyDescent="0.25">
      <c r="B148" s="65"/>
      <c r="C148" s="65"/>
      <c r="F148" s="65"/>
      <c r="G148" s="65"/>
      <c r="J148" s="65"/>
      <c r="K148" s="65"/>
      <c r="N148" s="65"/>
      <c r="O148" s="65"/>
      <c r="R148" s="65"/>
      <c r="S148" s="65"/>
    </row>
    <row r="149" spans="2:19" ht="15" x14ac:dyDescent="0.25">
      <c r="B149" s="65"/>
      <c r="C149" s="65"/>
      <c r="F149" s="65"/>
      <c r="G149" s="65"/>
      <c r="J149" s="65"/>
      <c r="K149" s="65"/>
      <c r="N149" s="65"/>
      <c r="O149" s="65"/>
      <c r="R149" s="65"/>
      <c r="S149" s="65"/>
    </row>
    <row r="150" spans="2:19" ht="15" x14ac:dyDescent="0.25">
      <c r="B150" s="65"/>
      <c r="C150" s="65"/>
      <c r="F150" s="65"/>
      <c r="G150" s="65"/>
      <c r="J150" s="65"/>
      <c r="K150" s="65"/>
      <c r="N150" s="65"/>
      <c r="O150" s="65"/>
      <c r="R150" s="65"/>
      <c r="S150" s="65"/>
    </row>
    <row r="151" spans="2:19" ht="15" x14ac:dyDescent="0.25">
      <c r="B151" s="65"/>
      <c r="C151" s="65"/>
      <c r="F151" s="65"/>
      <c r="G151" s="65"/>
      <c r="J151" s="65"/>
      <c r="K151" s="65"/>
      <c r="N151" s="65"/>
      <c r="O151" s="65"/>
      <c r="R151" s="65"/>
      <c r="S151" s="65"/>
    </row>
    <row r="152" spans="2:19" ht="15" x14ac:dyDescent="0.25">
      <c r="B152" s="65"/>
      <c r="C152" s="65"/>
      <c r="F152" s="65"/>
      <c r="G152" s="65"/>
      <c r="J152" s="65"/>
      <c r="K152" s="65"/>
      <c r="N152" s="65"/>
      <c r="O152" s="65"/>
      <c r="R152" s="65"/>
      <c r="S152" s="65"/>
    </row>
    <row r="153" spans="2:19" ht="15" x14ac:dyDescent="0.25">
      <c r="B153" s="65"/>
      <c r="C153" s="65"/>
      <c r="F153" s="65"/>
      <c r="G153" s="65"/>
      <c r="J153" s="65"/>
      <c r="K153" s="65"/>
      <c r="N153" s="65"/>
      <c r="O153" s="65"/>
      <c r="R153" s="65"/>
      <c r="S153" s="65"/>
    </row>
    <row r="154" spans="2:19" ht="15" x14ac:dyDescent="0.25">
      <c r="B154" s="65"/>
      <c r="C154" s="65"/>
      <c r="F154" s="65"/>
      <c r="G154" s="65"/>
      <c r="J154" s="65"/>
      <c r="K154" s="65"/>
      <c r="N154" s="65"/>
      <c r="O154" s="65"/>
      <c r="R154" s="65"/>
      <c r="S154" s="65"/>
    </row>
    <row r="155" spans="2:19" ht="15" x14ac:dyDescent="0.25">
      <c r="B155" s="65"/>
      <c r="C155" s="65"/>
      <c r="F155" s="65"/>
      <c r="G155" s="65"/>
      <c r="J155" s="65"/>
      <c r="K155" s="65"/>
      <c r="N155" s="65"/>
      <c r="O155" s="65"/>
      <c r="R155" s="65"/>
      <c r="S155" s="65"/>
    </row>
    <row r="156" spans="2:19" ht="15" x14ac:dyDescent="0.25">
      <c r="B156" s="65"/>
      <c r="C156" s="65"/>
      <c r="F156" s="65"/>
      <c r="G156" s="65"/>
      <c r="J156" s="65"/>
      <c r="K156" s="65"/>
      <c r="N156" s="65"/>
      <c r="O156" s="65"/>
      <c r="R156" s="65"/>
      <c r="S156" s="65"/>
    </row>
    <row r="157" spans="2:19" ht="15" x14ac:dyDescent="0.25">
      <c r="B157" s="65"/>
      <c r="C157" s="65"/>
      <c r="F157" s="65"/>
      <c r="G157" s="65"/>
      <c r="J157" s="65"/>
      <c r="K157" s="65"/>
      <c r="N157" s="65"/>
      <c r="O157" s="65"/>
      <c r="R157" s="65"/>
      <c r="S157" s="65"/>
    </row>
    <row r="158" spans="2:19" ht="15" x14ac:dyDescent="0.25">
      <c r="B158" s="65"/>
      <c r="C158" s="65"/>
      <c r="F158" s="65"/>
      <c r="G158" s="65"/>
      <c r="J158" s="65"/>
      <c r="K158" s="65"/>
      <c r="N158" s="65"/>
      <c r="O158" s="65"/>
      <c r="R158" s="65"/>
      <c r="S158" s="65"/>
    </row>
    <row r="159" spans="2:19" ht="15" x14ac:dyDescent="0.25">
      <c r="B159" s="65"/>
      <c r="C159" s="65"/>
      <c r="F159" s="65"/>
      <c r="G159" s="65"/>
      <c r="J159" s="65"/>
      <c r="K159" s="65"/>
      <c r="N159" s="65"/>
      <c r="O159" s="65"/>
      <c r="R159" s="65"/>
      <c r="S159" s="65"/>
    </row>
    <row r="160" spans="2:19" ht="15" x14ac:dyDescent="0.25">
      <c r="B160" s="65"/>
      <c r="C160" s="65"/>
      <c r="F160" s="65"/>
      <c r="G160" s="65"/>
      <c r="J160" s="65"/>
      <c r="K160" s="65"/>
      <c r="N160" s="65"/>
      <c r="O160" s="65"/>
      <c r="R160" s="65"/>
      <c r="S160" s="65"/>
    </row>
    <row r="161" spans="2:19" ht="15" x14ac:dyDescent="0.25">
      <c r="B161" s="65"/>
      <c r="C161" s="65"/>
      <c r="F161" s="65"/>
      <c r="G161" s="65"/>
      <c r="J161" s="65"/>
      <c r="K161" s="65"/>
      <c r="N161" s="65"/>
      <c r="O161" s="65"/>
      <c r="R161" s="65"/>
      <c r="S161" s="65"/>
    </row>
    <row r="162" spans="2:19" ht="15" x14ac:dyDescent="0.25">
      <c r="B162" s="65"/>
      <c r="C162" s="65"/>
      <c r="F162" s="65"/>
      <c r="G162" s="65"/>
      <c r="J162" s="65"/>
      <c r="K162" s="65"/>
      <c r="N162" s="65"/>
      <c r="O162" s="65"/>
      <c r="R162" s="65"/>
      <c r="S162" s="65"/>
    </row>
    <row r="163" spans="2:19" ht="15" x14ac:dyDescent="0.25">
      <c r="B163" s="65"/>
      <c r="C163" s="65"/>
      <c r="F163" s="65"/>
      <c r="G163" s="65"/>
      <c r="J163" s="65"/>
      <c r="K163" s="65"/>
      <c r="N163" s="65"/>
      <c r="O163" s="65"/>
      <c r="R163" s="65"/>
      <c r="S163" s="65"/>
    </row>
    <row r="164" spans="2:19" ht="15" x14ac:dyDescent="0.25">
      <c r="B164" s="65"/>
      <c r="C164" s="65"/>
      <c r="F164" s="65"/>
      <c r="G164" s="65"/>
      <c r="J164" s="65"/>
      <c r="K164" s="65"/>
      <c r="N164" s="65"/>
      <c r="O164" s="65"/>
      <c r="R164" s="65"/>
      <c r="S164" s="65"/>
    </row>
    <row r="165" spans="2:19" ht="15" x14ac:dyDescent="0.25">
      <c r="B165" s="65"/>
      <c r="C165" s="65"/>
      <c r="F165" s="65"/>
      <c r="G165" s="65"/>
      <c r="J165" s="65"/>
      <c r="K165" s="65"/>
      <c r="N165" s="65"/>
      <c r="O165" s="65"/>
      <c r="R165" s="65"/>
      <c r="S165" s="65"/>
    </row>
    <row r="166" spans="2:19" ht="15" x14ac:dyDescent="0.25">
      <c r="B166" s="65"/>
      <c r="C166" s="65"/>
      <c r="F166" s="65"/>
      <c r="G166" s="65"/>
      <c r="J166" s="65"/>
      <c r="K166" s="65"/>
      <c r="N166" s="65"/>
      <c r="O166" s="65"/>
      <c r="R166" s="65"/>
      <c r="S166" s="65"/>
    </row>
    <row r="167" spans="2:19" ht="15" x14ac:dyDescent="0.25">
      <c r="B167" s="65"/>
      <c r="C167" s="65"/>
      <c r="F167" s="65"/>
      <c r="G167" s="65"/>
      <c r="J167" s="65"/>
      <c r="K167" s="65"/>
      <c r="N167" s="65"/>
      <c r="O167" s="65"/>
      <c r="R167" s="65"/>
      <c r="S167" s="65"/>
    </row>
    <row r="168" spans="2:19" ht="15" x14ac:dyDescent="0.25">
      <c r="B168" s="65"/>
      <c r="C168" s="65"/>
      <c r="F168" s="65"/>
      <c r="G168" s="65"/>
      <c r="J168" s="65"/>
      <c r="K168" s="65"/>
      <c r="N168" s="65"/>
      <c r="O168" s="65"/>
      <c r="R168" s="65"/>
      <c r="S168" s="65"/>
    </row>
    <row r="169" spans="2:19" ht="15" x14ac:dyDescent="0.25">
      <c r="B169" s="65"/>
      <c r="C169" s="65"/>
      <c r="F169" s="65"/>
      <c r="G169" s="65"/>
      <c r="J169" s="65"/>
      <c r="K169" s="65"/>
      <c r="N169" s="65"/>
      <c r="O169" s="65"/>
      <c r="R169" s="65"/>
      <c r="S169" s="65"/>
    </row>
    <row r="170" spans="2:19" ht="15" x14ac:dyDescent="0.25">
      <c r="B170" s="65"/>
      <c r="C170" s="65"/>
      <c r="F170" s="65"/>
      <c r="G170" s="65"/>
      <c r="J170" s="65"/>
      <c r="K170" s="65"/>
      <c r="N170" s="65"/>
      <c r="O170" s="65"/>
      <c r="R170" s="65"/>
      <c r="S170" s="65"/>
    </row>
    <row r="171" spans="2:19" ht="15" x14ac:dyDescent="0.25">
      <c r="B171" s="65"/>
      <c r="C171" s="65"/>
      <c r="F171" s="65"/>
      <c r="G171" s="65"/>
      <c r="J171" s="65"/>
      <c r="K171" s="65"/>
      <c r="N171" s="65"/>
      <c r="O171" s="65"/>
      <c r="R171" s="65"/>
      <c r="S171" s="65"/>
    </row>
    <row r="172" spans="2:19" ht="15" x14ac:dyDescent="0.25">
      <c r="B172" s="65"/>
      <c r="C172" s="65"/>
      <c r="F172" s="65"/>
      <c r="G172" s="65"/>
      <c r="J172" s="65"/>
      <c r="K172" s="65"/>
      <c r="N172" s="65"/>
      <c r="O172" s="65"/>
      <c r="R172" s="65"/>
      <c r="S172" s="65"/>
    </row>
    <row r="173" spans="2:19" ht="15" x14ac:dyDescent="0.25">
      <c r="B173" s="65"/>
      <c r="C173" s="65"/>
      <c r="F173" s="65"/>
      <c r="G173" s="65"/>
      <c r="J173" s="65"/>
      <c r="K173" s="65"/>
      <c r="N173" s="65"/>
      <c r="O173" s="65"/>
      <c r="R173" s="65"/>
      <c r="S173" s="65"/>
    </row>
    <row r="174" spans="2:19" ht="15" x14ac:dyDescent="0.25">
      <c r="B174" s="65"/>
      <c r="C174" s="65"/>
      <c r="F174" s="65"/>
      <c r="G174" s="65"/>
      <c r="J174" s="65"/>
      <c r="K174" s="65"/>
      <c r="N174" s="65"/>
      <c r="O174" s="65"/>
      <c r="R174" s="65"/>
      <c r="S174" s="65"/>
    </row>
    <row r="175" spans="2:19" ht="15" x14ac:dyDescent="0.25">
      <c r="B175" s="65"/>
      <c r="C175" s="65"/>
      <c r="F175" s="65"/>
      <c r="G175" s="65"/>
      <c r="J175" s="65"/>
      <c r="K175" s="65"/>
      <c r="N175" s="65"/>
      <c r="O175" s="65"/>
      <c r="R175" s="65"/>
      <c r="S175" s="65"/>
    </row>
    <row r="176" spans="2:19" ht="15" x14ac:dyDescent="0.25">
      <c r="B176" s="65"/>
      <c r="C176" s="65"/>
      <c r="F176" s="65"/>
      <c r="G176" s="65"/>
      <c r="J176" s="65"/>
      <c r="K176" s="65"/>
      <c r="N176" s="65"/>
      <c r="O176" s="65"/>
      <c r="R176" s="65"/>
      <c r="S176" s="65"/>
    </row>
    <row r="177" spans="2:19" ht="15" x14ac:dyDescent="0.25">
      <c r="B177" s="65"/>
      <c r="C177" s="65"/>
      <c r="F177" s="65"/>
      <c r="G177" s="65"/>
      <c r="J177" s="65"/>
      <c r="K177" s="65"/>
      <c r="N177" s="65"/>
      <c r="O177" s="65"/>
      <c r="R177" s="65"/>
      <c r="S177" s="65"/>
    </row>
    <row r="178" spans="2:19" ht="15" x14ac:dyDescent="0.25">
      <c r="B178" s="65"/>
      <c r="C178" s="65"/>
      <c r="F178" s="65"/>
      <c r="G178" s="65"/>
      <c r="J178" s="65"/>
      <c r="K178" s="65"/>
      <c r="N178" s="65"/>
      <c r="O178" s="65"/>
      <c r="R178" s="65"/>
      <c r="S178" s="65"/>
    </row>
    <row r="179" spans="2:19" ht="15" x14ac:dyDescent="0.25">
      <c r="B179" s="65"/>
      <c r="C179" s="65"/>
      <c r="F179" s="65"/>
      <c r="G179" s="65"/>
      <c r="J179" s="65"/>
      <c r="K179" s="65"/>
      <c r="N179" s="65"/>
      <c r="O179" s="65"/>
      <c r="R179" s="65"/>
      <c r="S179" s="65"/>
    </row>
    <row r="180" spans="2:19" ht="15" x14ac:dyDescent="0.25">
      <c r="B180" s="65"/>
      <c r="C180" s="65"/>
      <c r="F180" s="65"/>
      <c r="G180" s="65"/>
      <c r="J180" s="65"/>
      <c r="K180" s="65"/>
      <c r="N180" s="65"/>
      <c r="O180" s="65"/>
      <c r="R180" s="65"/>
      <c r="S180" s="65"/>
    </row>
    <row r="181" spans="2:19" ht="15" x14ac:dyDescent="0.25">
      <c r="B181" s="65"/>
      <c r="C181" s="65"/>
      <c r="F181" s="65"/>
      <c r="G181" s="65"/>
      <c r="J181" s="65"/>
      <c r="K181" s="65"/>
      <c r="N181" s="65"/>
      <c r="O181" s="65"/>
      <c r="R181" s="65"/>
      <c r="S181" s="65"/>
    </row>
    <row r="182" spans="2:19" ht="15" x14ac:dyDescent="0.25">
      <c r="B182" s="65"/>
      <c r="C182" s="65"/>
      <c r="F182" s="65"/>
      <c r="G182" s="65"/>
      <c r="J182" s="65"/>
      <c r="K182" s="65"/>
      <c r="N182" s="65"/>
      <c r="O182" s="65"/>
      <c r="R182" s="65"/>
      <c r="S182" s="65"/>
    </row>
    <row r="183" spans="2:19" ht="15" x14ac:dyDescent="0.25">
      <c r="B183" s="65"/>
      <c r="C183" s="65"/>
      <c r="F183" s="65"/>
      <c r="G183" s="65"/>
      <c r="J183" s="65"/>
      <c r="K183" s="65"/>
      <c r="N183" s="65"/>
      <c r="O183" s="65"/>
      <c r="R183" s="65"/>
      <c r="S183" s="65"/>
    </row>
    <row r="184" spans="2:19" ht="15" x14ac:dyDescent="0.25">
      <c r="B184" s="65"/>
      <c r="C184" s="65"/>
      <c r="F184" s="65"/>
      <c r="G184" s="65"/>
      <c r="J184" s="65"/>
      <c r="K184" s="65"/>
      <c r="N184" s="65"/>
      <c r="O184" s="65"/>
      <c r="R184" s="65"/>
      <c r="S184" s="65"/>
    </row>
    <row r="185" spans="2:19" ht="15" x14ac:dyDescent="0.25">
      <c r="B185" s="65"/>
      <c r="C185" s="65"/>
      <c r="F185" s="65"/>
      <c r="G185" s="65"/>
      <c r="J185" s="65"/>
      <c r="K185" s="65"/>
      <c r="N185" s="65"/>
      <c r="O185" s="65"/>
      <c r="R185" s="65"/>
      <c r="S185" s="65"/>
    </row>
    <row r="186" spans="2:19" ht="15" x14ac:dyDescent="0.25">
      <c r="B186" s="65"/>
      <c r="C186" s="65"/>
      <c r="F186" s="65"/>
      <c r="G186" s="65"/>
      <c r="J186" s="65"/>
      <c r="K186" s="65"/>
      <c r="N186" s="65"/>
      <c r="O186" s="65"/>
      <c r="R186" s="65"/>
      <c r="S186" s="65"/>
    </row>
    <row r="187" spans="2:19" ht="15" x14ac:dyDescent="0.25">
      <c r="B187" s="65"/>
      <c r="C187" s="65"/>
      <c r="F187" s="65"/>
      <c r="G187" s="65"/>
      <c r="J187" s="65"/>
      <c r="K187" s="65"/>
      <c r="N187" s="65"/>
      <c r="O187" s="65"/>
      <c r="R187" s="65"/>
      <c r="S187" s="65"/>
    </row>
    <row r="188" spans="2:19" ht="15" x14ac:dyDescent="0.25">
      <c r="B188" s="65"/>
      <c r="C188" s="65"/>
      <c r="F188" s="65"/>
      <c r="G188" s="65"/>
      <c r="J188" s="65"/>
      <c r="K188" s="65"/>
      <c r="N188" s="65"/>
      <c r="O188" s="65"/>
      <c r="R188" s="65"/>
      <c r="S188" s="65"/>
    </row>
    <row r="189" spans="2:19" ht="15" x14ac:dyDescent="0.25">
      <c r="B189" s="65"/>
      <c r="C189" s="65"/>
      <c r="F189" s="65"/>
      <c r="G189" s="65"/>
      <c r="J189" s="65"/>
      <c r="K189" s="65"/>
      <c r="N189" s="65"/>
      <c r="O189" s="65"/>
      <c r="R189" s="65"/>
      <c r="S189" s="65"/>
    </row>
    <row r="190" spans="2:19" ht="15" x14ac:dyDescent="0.25">
      <c r="B190" s="65"/>
      <c r="C190" s="65"/>
      <c r="F190" s="65"/>
      <c r="G190" s="65"/>
      <c r="J190" s="65"/>
      <c r="K190" s="65"/>
      <c r="N190" s="65"/>
      <c r="O190" s="65"/>
      <c r="R190" s="65"/>
      <c r="S190" s="65"/>
    </row>
    <row r="191" spans="2:19" ht="15" x14ac:dyDescent="0.25">
      <c r="B191" s="65"/>
      <c r="C191" s="65"/>
      <c r="F191" s="65"/>
      <c r="G191" s="65"/>
      <c r="J191" s="65"/>
      <c r="K191" s="65"/>
      <c r="N191" s="65"/>
      <c r="O191" s="65"/>
      <c r="R191" s="65"/>
      <c r="S191" s="65"/>
    </row>
    <row r="192" spans="2:19" ht="15" x14ac:dyDescent="0.25">
      <c r="B192" s="65"/>
      <c r="C192" s="65"/>
      <c r="F192" s="65"/>
      <c r="G192" s="65"/>
      <c r="J192" s="65"/>
      <c r="K192" s="65"/>
      <c r="N192" s="65"/>
      <c r="O192" s="65"/>
      <c r="R192" s="65"/>
      <c r="S192" s="65"/>
    </row>
    <row r="193" spans="2:19" ht="15" x14ac:dyDescent="0.25">
      <c r="B193" s="65"/>
      <c r="C193" s="65"/>
      <c r="F193" s="65"/>
      <c r="G193" s="65"/>
      <c r="J193" s="65"/>
      <c r="K193" s="65"/>
      <c r="N193" s="65"/>
      <c r="O193" s="65"/>
      <c r="R193" s="65"/>
      <c r="S193" s="65"/>
    </row>
    <row r="194" spans="2:19" ht="15" x14ac:dyDescent="0.25">
      <c r="B194" s="65"/>
      <c r="C194" s="65"/>
      <c r="F194" s="65"/>
      <c r="G194" s="65"/>
      <c r="J194" s="65"/>
      <c r="K194" s="65"/>
      <c r="N194" s="65"/>
      <c r="O194" s="65"/>
      <c r="R194" s="65"/>
      <c r="S194" s="65"/>
    </row>
    <row r="195" spans="2:19" ht="15" x14ac:dyDescent="0.25">
      <c r="B195" s="65"/>
      <c r="C195" s="65"/>
      <c r="F195" s="65"/>
      <c r="G195" s="65"/>
      <c r="J195" s="65"/>
      <c r="K195" s="65"/>
      <c r="N195" s="65"/>
      <c r="O195" s="65"/>
      <c r="R195" s="65"/>
      <c r="S195" s="65"/>
    </row>
    <row r="196" spans="2:19" ht="15" x14ac:dyDescent="0.25">
      <c r="B196" s="65"/>
      <c r="C196" s="65"/>
      <c r="F196" s="65"/>
      <c r="G196" s="65"/>
      <c r="J196" s="65"/>
      <c r="K196" s="65"/>
      <c r="N196" s="65"/>
      <c r="O196" s="65"/>
      <c r="R196" s="65"/>
      <c r="S196" s="65"/>
    </row>
    <row r="197" spans="2:19" ht="15" x14ac:dyDescent="0.25">
      <c r="B197" s="65"/>
      <c r="C197" s="65"/>
      <c r="F197" s="65"/>
      <c r="G197" s="65"/>
      <c r="J197" s="65"/>
      <c r="K197" s="65"/>
      <c r="N197" s="65"/>
      <c r="O197" s="65"/>
      <c r="R197" s="65"/>
      <c r="S197" s="65"/>
    </row>
    <row r="198" spans="2:19" ht="15" x14ac:dyDescent="0.25">
      <c r="B198" s="65"/>
      <c r="C198" s="65"/>
      <c r="F198" s="65"/>
      <c r="G198" s="65"/>
      <c r="J198" s="65"/>
      <c r="K198" s="65"/>
      <c r="N198" s="65"/>
      <c r="O198" s="65"/>
      <c r="R198" s="65"/>
      <c r="S198" s="65"/>
    </row>
    <row r="199" spans="2:19" ht="15" x14ac:dyDescent="0.25">
      <c r="B199" s="65"/>
      <c r="C199" s="65"/>
      <c r="F199" s="65"/>
      <c r="G199" s="65"/>
      <c r="J199" s="65"/>
      <c r="K199" s="65"/>
      <c r="N199" s="65"/>
      <c r="O199" s="65"/>
      <c r="R199" s="65"/>
      <c r="S199" s="65"/>
    </row>
    <row r="200" spans="2:19" ht="15" x14ac:dyDescent="0.25">
      <c r="B200" s="65"/>
      <c r="C200" s="65"/>
      <c r="F200" s="65"/>
      <c r="G200" s="65"/>
      <c r="J200" s="65"/>
      <c r="K200" s="65"/>
      <c r="N200" s="65"/>
      <c r="O200" s="65"/>
      <c r="R200" s="65"/>
      <c r="S200" s="65"/>
    </row>
    <row r="201" spans="2:19" ht="15" x14ac:dyDescent="0.25">
      <c r="B201" s="65"/>
      <c r="C201" s="65"/>
      <c r="F201" s="65"/>
      <c r="G201" s="65"/>
      <c r="J201" s="65"/>
      <c r="K201" s="65"/>
      <c r="N201" s="65"/>
      <c r="O201" s="65"/>
      <c r="R201" s="65"/>
      <c r="S201" s="65"/>
    </row>
    <row r="202" spans="2:19" ht="15" x14ac:dyDescent="0.25">
      <c r="B202" s="65"/>
      <c r="C202" s="65"/>
      <c r="F202" s="65"/>
      <c r="G202" s="65"/>
      <c r="J202" s="65"/>
      <c r="K202" s="65"/>
      <c r="N202" s="65"/>
      <c r="O202" s="65"/>
      <c r="R202" s="65"/>
      <c r="S202" s="65"/>
    </row>
    <row r="203" spans="2:19" ht="15" x14ac:dyDescent="0.25">
      <c r="B203" s="65"/>
      <c r="C203" s="65"/>
      <c r="F203" s="65"/>
      <c r="G203" s="65"/>
      <c r="J203" s="65"/>
      <c r="K203" s="65"/>
      <c r="N203" s="65"/>
      <c r="O203" s="65"/>
      <c r="R203" s="65"/>
      <c r="S203" s="65"/>
    </row>
    <row r="204" spans="2:19" ht="15" x14ac:dyDescent="0.25">
      <c r="B204" s="65"/>
      <c r="C204" s="65"/>
      <c r="F204" s="65"/>
      <c r="G204" s="65"/>
      <c r="J204" s="65"/>
      <c r="K204" s="65"/>
      <c r="N204" s="65"/>
      <c r="O204" s="65"/>
      <c r="R204" s="65"/>
      <c r="S204" s="65"/>
    </row>
    <row r="205" spans="2:19" ht="15" x14ac:dyDescent="0.25">
      <c r="B205" s="65"/>
      <c r="C205" s="65"/>
      <c r="F205" s="65"/>
      <c r="G205" s="65"/>
      <c r="J205" s="65"/>
      <c r="K205" s="65"/>
      <c r="N205" s="65"/>
      <c r="O205" s="65"/>
      <c r="R205" s="65"/>
      <c r="S205" s="65"/>
    </row>
    <row r="206" spans="2:19" ht="15" x14ac:dyDescent="0.25">
      <c r="B206" s="65"/>
      <c r="C206" s="65"/>
      <c r="F206" s="65"/>
      <c r="G206" s="65"/>
      <c r="J206" s="65"/>
      <c r="K206" s="65"/>
      <c r="N206" s="65"/>
      <c r="O206" s="65"/>
      <c r="R206" s="65"/>
      <c r="S206" s="65"/>
    </row>
    <row r="207" spans="2:19" ht="15" x14ac:dyDescent="0.25">
      <c r="B207" s="65"/>
      <c r="C207" s="65"/>
      <c r="F207" s="65"/>
      <c r="G207" s="65"/>
      <c r="J207" s="65"/>
      <c r="K207" s="65"/>
      <c r="N207" s="65"/>
      <c r="O207" s="65"/>
      <c r="R207" s="65"/>
      <c r="S207" s="65"/>
    </row>
    <row r="208" spans="2:19" ht="15" x14ac:dyDescent="0.25">
      <c r="B208" s="65"/>
      <c r="C208" s="65"/>
      <c r="F208" s="65"/>
      <c r="G208" s="65"/>
      <c r="J208" s="65"/>
      <c r="K208" s="65"/>
      <c r="N208" s="65"/>
      <c r="O208" s="65"/>
      <c r="R208" s="65"/>
      <c r="S208" s="65"/>
    </row>
    <row r="209" spans="2:19" ht="15" x14ac:dyDescent="0.25">
      <c r="B209" s="65"/>
      <c r="C209" s="65"/>
      <c r="F209" s="65"/>
      <c r="G209" s="65"/>
      <c r="J209" s="65"/>
      <c r="K209" s="65"/>
      <c r="N209" s="65"/>
      <c r="O209" s="65"/>
      <c r="R209" s="65"/>
      <c r="S209" s="65"/>
    </row>
    <row r="210" spans="2:19" ht="15" x14ac:dyDescent="0.25">
      <c r="B210" s="65"/>
      <c r="C210" s="65"/>
      <c r="F210" s="65"/>
      <c r="G210" s="65"/>
      <c r="J210" s="65"/>
      <c r="K210" s="65"/>
      <c r="N210" s="65"/>
      <c r="O210" s="65"/>
      <c r="R210" s="65"/>
      <c r="S210" s="65"/>
    </row>
    <row r="211" spans="2:19" ht="15" x14ac:dyDescent="0.25">
      <c r="B211" s="65"/>
      <c r="C211" s="65"/>
      <c r="F211" s="65"/>
      <c r="G211" s="65"/>
      <c r="J211" s="65"/>
      <c r="K211" s="65"/>
      <c r="N211" s="65"/>
      <c r="O211" s="65"/>
      <c r="R211" s="65"/>
      <c r="S211" s="65"/>
    </row>
    <row r="212" spans="2:19" ht="15" x14ac:dyDescent="0.25">
      <c r="B212" s="65"/>
      <c r="C212" s="65"/>
      <c r="F212" s="65"/>
      <c r="G212" s="65"/>
      <c r="J212" s="65"/>
      <c r="K212" s="65"/>
      <c r="N212" s="65"/>
      <c r="O212" s="65"/>
      <c r="R212" s="65"/>
      <c r="S212" s="65"/>
    </row>
    <row r="213" spans="2:19" ht="15" x14ac:dyDescent="0.25">
      <c r="B213" s="65"/>
      <c r="C213" s="65"/>
      <c r="F213" s="65"/>
      <c r="G213" s="65"/>
      <c r="J213" s="65"/>
      <c r="K213" s="65"/>
      <c r="N213" s="65"/>
      <c r="O213" s="65"/>
      <c r="R213" s="65"/>
      <c r="S213" s="65"/>
    </row>
    <row r="214" spans="2:19" ht="15" x14ac:dyDescent="0.25">
      <c r="B214" s="65"/>
      <c r="C214" s="65"/>
      <c r="F214" s="65"/>
      <c r="G214" s="65"/>
      <c r="J214" s="65"/>
      <c r="K214" s="65"/>
      <c r="N214" s="65"/>
      <c r="O214" s="65"/>
      <c r="R214" s="65"/>
      <c r="S214" s="65"/>
    </row>
    <row r="215" spans="2:19" ht="15" x14ac:dyDescent="0.25">
      <c r="B215" s="65"/>
      <c r="C215" s="65"/>
      <c r="F215" s="65"/>
      <c r="G215" s="65"/>
      <c r="J215" s="65"/>
      <c r="K215" s="65"/>
      <c r="N215" s="65"/>
      <c r="O215" s="65"/>
      <c r="R215" s="65"/>
      <c r="S215" s="65"/>
    </row>
    <row r="216" spans="2:19" ht="15" x14ac:dyDescent="0.25">
      <c r="B216" s="65"/>
      <c r="C216" s="65"/>
      <c r="F216" s="65"/>
      <c r="G216" s="65"/>
      <c r="J216" s="65"/>
      <c r="K216" s="65"/>
      <c r="N216" s="65"/>
      <c r="O216" s="65"/>
      <c r="R216" s="65"/>
      <c r="S216" s="65"/>
    </row>
    <row r="217" spans="2:19" ht="15" x14ac:dyDescent="0.25">
      <c r="B217" s="65"/>
      <c r="C217" s="65"/>
      <c r="F217" s="65"/>
      <c r="G217" s="65"/>
      <c r="J217" s="65"/>
      <c r="K217" s="65"/>
      <c r="N217" s="65"/>
      <c r="O217" s="65"/>
      <c r="R217" s="65"/>
      <c r="S217" s="65"/>
    </row>
    <row r="218" spans="2:19" ht="15" x14ac:dyDescent="0.25">
      <c r="B218" s="65"/>
      <c r="C218" s="65"/>
      <c r="F218" s="65"/>
      <c r="G218" s="65"/>
      <c r="J218" s="65"/>
      <c r="K218" s="65"/>
      <c r="N218" s="65"/>
      <c r="O218" s="65"/>
      <c r="R218" s="65"/>
      <c r="S218" s="65"/>
    </row>
    <row r="219" spans="2:19" ht="15" x14ac:dyDescent="0.25">
      <c r="B219" s="65"/>
      <c r="C219" s="65"/>
      <c r="F219" s="65"/>
      <c r="G219" s="65"/>
      <c r="J219" s="65"/>
      <c r="K219" s="65"/>
      <c r="N219" s="65"/>
      <c r="O219" s="65"/>
      <c r="R219" s="65"/>
      <c r="S219" s="65"/>
    </row>
    <row r="220" spans="2:19" ht="15" x14ac:dyDescent="0.25">
      <c r="B220" s="65"/>
      <c r="C220" s="65"/>
      <c r="F220" s="65"/>
      <c r="G220" s="65"/>
      <c r="J220" s="65"/>
      <c r="K220" s="65"/>
      <c r="N220" s="65"/>
      <c r="O220" s="65"/>
      <c r="R220" s="65"/>
      <c r="S220" s="65"/>
    </row>
    <row r="221" spans="2:19" ht="15" x14ac:dyDescent="0.25">
      <c r="B221" s="65"/>
      <c r="C221" s="65"/>
      <c r="F221" s="65"/>
      <c r="G221" s="65"/>
      <c r="J221" s="65"/>
      <c r="K221" s="65"/>
      <c r="N221" s="65"/>
      <c r="O221" s="65"/>
      <c r="R221" s="65"/>
      <c r="S221" s="65"/>
    </row>
    <row r="222" spans="2:19" ht="15" x14ac:dyDescent="0.25">
      <c r="B222" s="65"/>
      <c r="C222" s="65"/>
      <c r="F222" s="65"/>
      <c r="G222" s="65"/>
      <c r="J222" s="65"/>
      <c r="K222" s="65"/>
      <c r="N222" s="65"/>
      <c r="O222" s="65"/>
      <c r="R222" s="65"/>
      <c r="S222" s="65"/>
    </row>
    <row r="223" spans="2:19" ht="15" x14ac:dyDescent="0.25">
      <c r="B223" s="65"/>
      <c r="C223" s="65"/>
      <c r="F223" s="65"/>
      <c r="G223" s="65"/>
      <c r="J223" s="65"/>
      <c r="K223" s="65"/>
      <c r="N223" s="65"/>
      <c r="O223" s="65"/>
      <c r="R223" s="65"/>
      <c r="S223" s="65"/>
    </row>
    <row r="224" spans="2:19" ht="15" x14ac:dyDescent="0.25">
      <c r="B224" s="65"/>
      <c r="C224" s="65"/>
      <c r="F224" s="65"/>
      <c r="G224" s="65"/>
      <c r="J224" s="65"/>
      <c r="K224" s="65"/>
      <c r="N224" s="65"/>
      <c r="O224" s="65"/>
      <c r="R224" s="65"/>
      <c r="S224" s="65"/>
    </row>
    <row r="225" spans="2:19" ht="15" x14ac:dyDescent="0.25">
      <c r="B225" s="65"/>
      <c r="C225" s="65"/>
      <c r="F225" s="65"/>
      <c r="G225" s="65"/>
      <c r="J225" s="65"/>
      <c r="K225" s="65"/>
      <c r="N225" s="65"/>
      <c r="O225" s="65"/>
      <c r="R225" s="65"/>
      <c r="S225" s="65"/>
    </row>
    <row r="226" spans="2:19" ht="15" x14ac:dyDescent="0.25">
      <c r="B226" s="65"/>
      <c r="C226" s="65"/>
      <c r="F226" s="65"/>
      <c r="G226" s="65"/>
      <c r="J226" s="65"/>
      <c r="K226" s="65"/>
      <c r="N226" s="65"/>
      <c r="O226" s="65"/>
      <c r="R226" s="65"/>
      <c r="S226" s="65"/>
    </row>
    <row r="227" spans="2:19" ht="15" x14ac:dyDescent="0.25">
      <c r="B227" s="65"/>
      <c r="C227" s="65"/>
      <c r="F227" s="65"/>
      <c r="G227" s="65"/>
      <c r="J227" s="65"/>
      <c r="K227" s="65"/>
      <c r="N227" s="65"/>
      <c r="O227" s="65"/>
      <c r="R227" s="65"/>
      <c r="S227" s="65"/>
    </row>
    <row r="228" spans="2:19" ht="15" x14ac:dyDescent="0.25">
      <c r="B228" s="65"/>
      <c r="C228" s="65"/>
      <c r="F228" s="65"/>
      <c r="G228" s="65"/>
      <c r="J228" s="65"/>
      <c r="K228" s="65"/>
      <c r="N228" s="65"/>
      <c r="O228" s="65"/>
      <c r="R228" s="65"/>
      <c r="S228" s="65"/>
    </row>
    <row r="229" spans="2:19" ht="15" x14ac:dyDescent="0.25">
      <c r="B229" s="65"/>
      <c r="C229" s="65"/>
      <c r="F229" s="65"/>
      <c r="G229" s="65"/>
      <c r="J229" s="65"/>
      <c r="K229" s="65"/>
      <c r="N229" s="65"/>
      <c r="O229" s="65"/>
      <c r="R229" s="65"/>
      <c r="S229" s="65"/>
    </row>
    <row r="230" spans="2:19" ht="15" x14ac:dyDescent="0.25">
      <c r="B230" s="65"/>
      <c r="C230" s="65"/>
      <c r="F230" s="65"/>
      <c r="G230" s="65"/>
      <c r="J230" s="65"/>
      <c r="K230" s="65"/>
      <c r="N230" s="65"/>
      <c r="O230" s="65"/>
      <c r="R230" s="65"/>
      <c r="S230" s="65"/>
    </row>
    <row r="231" spans="2:19" ht="15" x14ac:dyDescent="0.25">
      <c r="B231" s="65"/>
      <c r="C231" s="65"/>
      <c r="F231" s="65"/>
      <c r="G231" s="65"/>
      <c r="J231" s="65"/>
      <c r="K231" s="65"/>
      <c r="N231" s="65"/>
      <c r="O231" s="65"/>
      <c r="R231" s="65"/>
      <c r="S231" s="65"/>
    </row>
    <row r="232" spans="2:19" ht="15" x14ac:dyDescent="0.25">
      <c r="B232" s="65"/>
      <c r="C232" s="65"/>
      <c r="F232" s="65"/>
      <c r="G232" s="65"/>
      <c r="J232" s="65"/>
      <c r="K232" s="65"/>
      <c r="N232" s="65"/>
      <c r="O232" s="65"/>
      <c r="R232" s="65"/>
      <c r="S232" s="65"/>
    </row>
    <row r="233" spans="2:19" ht="15" x14ac:dyDescent="0.25">
      <c r="B233" s="65"/>
      <c r="C233" s="65"/>
      <c r="F233" s="65"/>
      <c r="G233" s="65"/>
      <c r="J233" s="65"/>
      <c r="K233" s="65"/>
      <c r="N233" s="65"/>
      <c r="O233" s="65"/>
      <c r="R233" s="65"/>
      <c r="S233" s="65"/>
    </row>
    <row r="234" spans="2:19" ht="15" x14ac:dyDescent="0.25">
      <c r="B234" s="65"/>
      <c r="C234" s="65"/>
      <c r="F234" s="65"/>
      <c r="G234" s="65"/>
      <c r="J234" s="65"/>
      <c r="K234" s="65"/>
      <c r="N234" s="65"/>
      <c r="O234" s="65"/>
      <c r="R234" s="65"/>
      <c r="S234" s="65"/>
    </row>
    <row r="235" spans="2:19" ht="15" x14ac:dyDescent="0.25">
      <c r="B235" s="65"/>
      <c r="C235" s="65"/>
      <c r="F235" s="65"/>
      <c r="G235" s="65"/>
      <c r="J235" s="65"/>
      <c r="K235" s="65"/>
      <c r="N235" s="65"/>
      <c r="O235" s="65"/>
      <c r="R235" s="65"/>
      <c r="S235" s="65"/>
    </row>
    <row r="236" spans="2:19" ht="15" x14ac:dyDescent="0.25">
      <c r="B236" s="65"/>
      <c r="C236" s="65"/>
      <c r="F236" s="65"/>
      <c r="G236" s="65"/>
      <c r="J236" s="65"/>
      <c r="K236" s="65"/>
      <c r="N236" s="65"/>
      <c r="O236" s="65"/>
      <c r="R236" s="65"/>
      <c r="S236" s="65"/>
    </row>
    <row r="237" spans="2:19" ht="15" x14ac:dyDescent="0.25">
      <c r="B237" s="65"/>
      <c r="C237" s="65"/>
      <c r="F237" s="65"/>
      <c r="G237" s="65"/>
      <c r="J237" s="65"/>
      <c r="K237" s="65"/>
      <c r="N237" s="65"/>
      <c r="O237" s="65"/>
      <c r="R237" s="65"/>
      <c r="S237" s="65"/>
    </row>
    <row r="238" spans="2:19" ht="15" x14ac:dyDescent="0.25">
      <c r="B238" s="65"/>
      <c r="C238" s="65"/>
      <c r="F238" s="65"/>
      <c r="G238" s="65"/>
      <c r="J238" s="65"/>
      <c r="K238" s="65"/>
      <c r="N238" s="65"/>
      <c r="O238" s="65"/>
      <c r="R238" s="65"/>
      <c r="S238" s="65"/>
    </row>
    <row r="239" spans="2:19" ht="15" x14ac:dyDescent="0.25">
      <c r="B239" s="65"/>
      <c r="C239" s="65"/>
      <c r="F239" s="65"/>
      <c r="G239" s="65"/>
      <c r="J239" s="65"/>
      <c r="K239" s="65"/>
      <c r="N239" s="65"/>
      <c r="O239" s="65"/>
      <c r="R239" s="65"/>
      <c r="S239" s="65"/>
    </row>
    <row r="240" spans="2:19" ht="15" x14ac:dyDescent="0.25">
      <c r="B240" s="65"/>
      <c r="C240" s="65"/>
      <c r="F240" s="65"/>
      <c r="G240" s="65"/>
      <c r="J240" s="65"/>
      <c r="K240" s="65"/>
      <c r="N240" s="65"/>
      <c r="O240" s="65"/>
      <c r="R240" s="65"/>
      <c r="S240" s="65"/>
    </row>
    <row r="241" spans="2:19" ht="15" x14ac:dyDescent="0.25">
      <c r="B241" s="65"/>
      <c r="C241" s="65"/>
      <c r="F241" s="65"/>
      <c r="G241" s="65"/>
      <c r="J241" s="65"/>
      <c r="K241" s="65"/>
      <c r="N241" s="65"/>
      <c r="O241" s="65"/>
      <c r="R241" s="65"/>
      <c r="S241" s="65"/>
    </row>
    <row r="242" spans="2:19" ht="15" x14ac:dyDescent="0.25">
      <c r="B242" s="65"/>
      <c r="C242" s="65"/>
      <c r="F242" s="65"/>
      <c r="G242" s="65"/>
      <c r="J242" s="65"/>
      <c r="K242" s="65"/>
      <c r="N242" s="65"/>
      <c r="O242" s="65"/>
      <c r="R242" s="65"/>
      <c r="S242" s="65"/>
    </row>
    <row r="243" spans="2:19" ht="15" x14ac:dyDescent="0.25">
      <c r="B243" s="65"/>
      <c r="C243" s="65"/>
      <c r="F243" s="65"/>
      <c r="G243" s="65"/>
      <c r="J243" s="65"/>
      <c r="K243" s="65"/>
      <c r="N243" s="65"/>
      <c r="O243" s="65"/>
      <c r="R243" s="65"/>
      <c r="S243" s="65"/>
    </row>
    <row r="244" spans="2:19" ht="15" x14ac:dyDescent="0.25">
      <c r="B244" s="65"/>
      <c r="C244" s="65"/>
      <c r="F244" s="65"/>
      <c r="G244" s="65"/>
      <c r="J244" s="65"/>
      <c r="K244" s="65"/>
      <c r="N244" s="65"/>
      <c r="O244" s="65"/>
      <c r="R244" s="65"/>
      <c r="S244" s="65"/>
    </row>
    <row r="245" spans="2:19" ht="15" x14ac:dyDescent="0.25">
      <c r="B245" s="65"/>
      <c r="C245" s="65"/>
      <c r="F245" s="65"/>
      <c r="G245" s="65"/>
      <c r="J245" s="65"/>
      <c r="K245" s="65"/>
      <c r="N245" s="65"/>
      <c r="O245" s="65"/>
      <c r="R245" s="65"/>
      <c r="S245" s="65"/>
    </row>
    <row r="246" spans="2:19" ht="15" x14ac:dyDescent="0.25">
      <c r="B246" s="65"/>
      <c r="C246" s="65"/>
      <c r="F246" s="65"/>
      <c r="G246" s="65"/>
      <c r="J246" s="65"/>
      <c r="K246" s="65"/>
      <c r="N246" s="65"/>
      <c r="O246" s="65"/>
      <c r="R246" s="65"/>
      <c r="S246" s="65"/>
    </row>
    <row r="247" spans="2:19" ht="15" x14ac:dyDescent="0.25">
      <c r="B247" s="65"/>
      <c r="C247" s="65"/>
      <c r="F247" s="65"/>
      <c r="G247" s="65"/>
      <c r="J247" s="65"/>
      <c r="K247" s="65"/>
      <c r="N247" s="65"/>
      <c r="O247" s="65"/>
      <c r="R247" s="65"/>
      <c r="S247" s="65"/>
    </row>
    <row r="248" spans="2:19" ht="15" x14ac:dyDescent="0.25">
      <c r="B248" s="65"/>
      <c r="C248" s="65"/>
      <c r="F248" s="65"/>
      <c r="G248" s="65"/>
      <c r="J248" s="65"/>
      <c r="K248" s="65"/>
      <c r="N248" s="65"/>
      <c r="O248" s="65"/>
      <c r="R248" s="65"/>
      <c r="S248" s="65"/>
    </row>
    <row r="249" spans="2:19" ht="15" x14ac:dyDescent="0.25">
      <c r="B249" s="65"/>
      <c r="C249" s="65"/>
      <c r="F249" s="65"/>
      <c r="G249" s="65"/>
      <c r="J249" s="65"/>
      <c r="K249" s="65"/>
      <c r="N249" s="65"/>
      <c r="O249" s="65"/>
      <c r="R249" s="65"/>
      <c r="S249" s="65"/>
    </row>
    <row r="250" spans="2:19" ht="15" x14ac:dyDescent="0.25">
      <c r="B250" s="65"/>
      <c r="C250" s="65"/>
      <c r="F250" s="65"/>
      <c r="G250" s="65"/>
      <c r="J250" s="65"/>
      <c r="K250" s="65"/>
      <c r="N250" s="65"/>
      <c r="O250" s="65"/>
      <c r="R250" s="65"/>
      <c r="S250" s="65"/>
    </row>
    <row r="251" spans="2:19" ht="15" x14ac:dyDescent="0.25">
      <c r="B251" s="65"/>
      <c r="C251" s="65"/>
      <c r="F251" s="65"/>
      <c r="G251" s="65"/>
      <c r="J251" s="65"/>
      <c r="K251" s="65"/>
      <c r="N251" s="65"/>
      <c r="O251" s="65"/>
      <c r="R251" s="65"/>
      <c r="S251" s="65"/>
    </row>
    <row r="252" spans="2:19" ht="15" x14ac:dyDescent="0.25">
      <c r="B252" s="65"/>
      <c r="C252" s="65"/>
      <c r="F252" s="65"/>
      <c r="G252" s="65"/>
      <c r="J252" s="65"/>
      <c r="K252" s="65"/>
      <c r="N252" s="65"/>
      <c r="O252" s="65"/>
      <c r="R252" s="65"/>
      <c r="S252" s="65"/>
    </row>
    <row r="253" spans="2:19" ht="15" x14ac:dyDescent="0.25">
      <c r="B253" s="65"/>
      <c r="C253" s="65"/>
      <c r="F253" s="65"/>
      <c r="G253" s="65"/>
      <c r="J253" s="65"/>
      <c r="K253" s="65"/>
      <c r="N253" s="65"/>
      <c r="O253" s="65"/>
      <c r="R253" s="65"/>
      <c r="S253" s="65"/>
    </row>
    <row r="254" spans="2:19" ht="15" x14ac:dyDescent="0.25">
      <c r="B254" s="65"/>
      <c r="C254" s="65"/>
      <c r="F254" s="65"/>
      <c r="G254" s="65"/>
      <c r="J254" s="65"/>
      <c r="K254" s="65"/>
      <c r="N254" s="65"/>
      <c r="O254" s="65"/>
      <c r="R254" s="65"/>
      <c r="S254" s="65"/>
    </row>
    <row r="255" spans="2:19" ht="15" x14ac:dyDescent="0.25">
      <c r="B255" s="65"/>
      <c r="C255" s="65"/>
      <c r="F255" s="65"/>
      <c r="G255" s="65"/>
      <c r="J255" s="65"/>
      <c r="K255" s="65"/>
      <c r="N255" s="65"/>
      <c r="O255" s="65"/>
      <c r="R255" s="65"/>
      <c r="S255" s="65"/>
    </row>
    <row r="256" spans="2:19" ht="15" x14ac:dyDescent="0.25">
      <c r="B256" s="65"/>
      <c r="C256" s="65"/>
      <c r="F256" s="65"/>
      <c r="G256" s="65"/>
      <c r="J256" s="65"/>
      <c r="K256" s="65"/>
      <c r="N256" s="65"/>
      <c r="O256" s="65"/>
      <c r="R256" s="65"/>
      <c r="S256" s="65"/>
    </row>
    <row r="257" spans="2:19" ht="15" x14ac:dyDescent="0.25">
      <c r="B257" s="65"/>
      <c r="C257" s="65"/>
      <c r="F257" s="65"/>
      <c r="G257" s="65"/>
      <c r="J257" s="65"/>
      <c r="K257" s="65"/>
      <c r="N257" s="65"/>
      <c r="O257" s="65"/>
      <c r="R257" s="65"/>
      <c r="S257" s="65"/>
    </row>
    <row r="258" spans="2:19" ht="15" x14ac:dyDescent="0.25">
      <c r="B258" s="65"/>
      <c r="C258" s="65"/>
      <c r="F258" s="65"/>
      <c r="G258" s="65"/>
      <c r="J258" s="65"/>
      <c r="K258" s="65"/>
      <c r="N258" s="65"/>
      <c r="O258" s="65"/>
      <c r="R258" s="65"/>
      <c r="S258" s="65"/>
    </row>
    <row r="259" spans="2:19" ht="15" x14ac:dyDescent="0.25">
      <c r="B259" s="65"/>
      <c r="C259" s="65"/>
      <c r="F259" s="65"/>
      <c r="G259" s="65"/>
      <c r="J259" s="65"/>
      <c r="K259" s="65"/>
      <c r="N259" s="65"/>
      <c r="O259" s="65"/>
      <c r="R259" s="65"/>
      <c r="S259" s="65"/>
    </row>
    <row r="260" spans="2:19" ht="15" x14ac:dyDescent="0.25">
      <c r="B260" s="65"/>
      <c r="C260" s="65"/>
      <c r="F260" s="65"/>
      <c r="G260" s="65"/>
      <c r="J260" s="65"/>
      <c r="K260" s="65"/>
      <c r="N260" s="65"/>
      <c r="O260" s="65"/>
      <c r="R260" s="65"/>
      <c r="S260" s="65"/>
    </row>
    <row r="261" spans="2:19" ht="15" x14ac:dyDescent="0.25">
      <c r="B261" s="65"/>
      <c r="C261" s="65"/>
      <c r="F261" s="65"/>
      <c r="G261" s="65"/>
      <c r="J261" s="65"/>
      <c r="K261" s="65"/>
      <c r="N261" s="65"/>
      <c r="O261" s="65"/>
      <c r="R261" s="65"/>
      <c r="S261" s="65"/>
    </row>
    <row r="262" spans="2:19" ht="15" x14ac:dyDescent="0.25">
      <c r="B262" s="65"/>
      <c r="C262" s="65"/>
      <c r="F262" s="65"/>
      <c r="G262" s="65"/>
      <c r="J262" s="65"/>
      <c r="K262" s="65"/>
      <c r="N262" s="65"/>
      <c r="O262" s="65"/>
      <c r="R262" s="65"/>
      <c r="S262" s="65"/>
    </row>
    <row r="263" spans="2:19" ht="15" x14ac:dyDescent="0.25">
      <c r="B263" s="65"/>
      <c r="C263" s="65"/>
      <c r="F263" s="65"/>
      <c r="G263" s="65"/>
      <c r="J263" s="65"/>
      <c r="K263" s="65"/>
      <c r="N263" s="65"/>
      <c r="O263" s="65"/>
      <c r="R263" s="65"/>
      <c r="S263" s="65"/>
    </row>
    <row r="264" spans="2:19" ht="15" x14ac:dyDescent="0.25">
      <c r="B264" s="65"/>
      <c r="C264" s="65"/>
      <c r="F264" s="65"/>
      <c r="G264" s="65"/>
      <c r="J264" s="65"/>
      <c r="K264" s="65"/>
      <c r="N264" s="65"/>
      <c r="O264" s="65"/>
      <c r="R264" s="65"/>
      <c r="S264" s="65"/>
    </row>
    <row r="265" spans="2:19" ht="15" x14ac:dyDescent="0.25">
      <c r="B265" s="65"/>
      <c r="C265" s="65"/>
      <c r="F265" s="65"/>
      <c r="G265" s="65"/>
      <c r="J265" s="65"/>
      <c r="K265" s="65"/>
      <c r="N265" s="65"/>
      <c r="O265" s="65"/>
      <c r="R265" s="65"/>
      <c r="S265" s="65"/>
    </row>
    <row r="266" spans="2:19" ht="15" x14ac:dyDescent="0.25">
      <c r="B266" s="65"/>
      <c r="C266" s="65"/>
      <c r="F266" s="65"/>
      <c r="G266" s="65"/>
      <c r="J266" s="65"/>
      <c r="K266" s="65"/>
      <c r="N266" s="65"/>
      <c r="O266" s="65"/>
      <c r="R266" s="65"/>
      <c r="S266" s="65"/>
    </row>
    <row r="267" spans="2:19" ht="15" x14ac:dyDescent="0.25">
      <c r="B267" s="65"/>
      <c r="C267" s="65"/>
      <c r="F267" s="65"/>
      <c r="G267" s="65"/>
      <c r="J267" s="65"/>
      <c r="K267" s="65"/>
      <c r="N267" s="65"/>
      <c r="O267" s="65"/>
      <c r="R267" s="65"/>
      <c r="S267" s="65"/>
    </row>
    <row r="268" spans="2:19" ht="15" x14ac:dyDescent="0.25">
      <c r="B268" s="65"/>
      <c r="C268" s="65"/>
      <c r="F268" s="65"/>
      <c r="G268" s="65"/>
      <c r="J268" s="65"/>
      <c r="K268" s="65"/>
      <c r="N268" s="65"/>
      <c r="O268" s="65"/>
      <c r="R268" s="65"/>
      <c r="S268" s="65"/>
    </row>
    <row r="269" spans="2:19" ht="15" x14ac:dyDescent="0.25">
      <c r="B269" s="65"/>
      <c r="C269" s="65"/>
      <c r="F269" s="65"/>
      <c r="G269" s="65"/>
      <c r="J269" s="65"/>
      <c r="K269" s="65"/>
      <c r="N269" s="65"/>
      <c r="O269" s="65"/>
      <c r="R269" s="65"/>
      <c r="S269" s="65"/>
    </row>
    <row r="270" spans="2:19" ht="15" x14ac:dyDescent="0.25">
      <c r="B270" s="65"/>
      <c r="C270" s="65"/>
      <c r="F270" s="65"/>
      <c r="G270" s="65"/>
      <c r="J270" s="65"/>
      <c r="K270" s="65"/>
      <c r="N270" s="65"/>
      <c r="O270" s="65"/>
      <c r="R270" s="65"/>
      <c r="S270" s="65"/>
    </row>
    <row r="271" spans="2:19" ht="15" x14ac:dyDescent="0.25">
      <c r="B271" s="65"/>
      <c r="C271" s="65"/>
      <c r="F271" s="65"/>
      <c r="G271" s="65"/>
      <c r="J271" s="65"/>
      <c r="K271" s="65"/>
      <c r="N271" s="65"/>
      <c r="O271" s="65"/>
      <c r="R271" s="65"/>
      <c r="S271" s="65"/>
    </row>
    <row r="272" spans="2:19" ht="15" x14ac:dyDescent="0.25">
      <c r="B272" s="65"/>
      <c r="C272" s="65"/>
      <c r="F272" s="65"/>
      <c r="G272" s="65"/>
      <c r="J272" s="65"/>
      <c r="K272" s="65"/>
      <c r="N272" s="65"/>
      <c r="O272" s="65"/>
      <c r="R272" s="65"/>
      <c r="S272" s="65"/>
    </row>
    <row r="273" spans="2:19" ht="15" x14ac:dyDescent="0.25">
      <c r="B273" s="65"/>
      <c r="C273" s="65"/>
      <c r="F273" s="65"/>
      <c r="G273" s="65"/>
      <c r="J273" s="65"/>
      <c r="K273" s="65"/>
      <c r="N273" s="65"/>
      <c r="O273" s="65"/>
      <c r="R273" s="65"/>
      <c r="S273" s="65"/>
    </row>
    <row r="274" spans="2:19" ht="15" x14ac:dyDescent="0.25">
      <c r="B274" s="65"/>
      <c r="C274" s="65"/>
      <c r="F274" s="65"/>
      <c r="G274" s="65"/>
      <c r="J274" s="65"/>
      <c r="K274" s="65"/>
      <c r="N274" s="65"/>
      <c r="O274" s="65"/>
      <c r="R274" s="65"/>
      <c r="S274" s="65"/>
    </row>
    <row r="275" spans="2:19" ht="15" x14ac:dyDescent="0.25">
      <c r="B275" s="65"/>
      <c r="C275" s="65"/>
      <c r="F275" s="65"/>
      <c r="G275" s="65"/>
      <c r="J275" s="65"/>
      <c r="K275" s="65"/>
      <c r="N275" s="65"/>
      <c r="O275" s="65"/>
      <c r="R275" s="65"/>
      <c r="S275" s="65"/>
    </row>
    <row r="276" spans="2:19" ht="15" x14ac:dyDescent="0.25">
      <c r="B276" s="65"/>
      <c r="C276" s="65"/>
      <c r="F276" s="65"/>
      <c r="G276" s="65"/>
      <c r="J276" s="65"/>
      <c r="K276" s="65"/>
      <c r="N276" s="65"/>
      <c r="O276" s="65"/>
      <c r="R276" s="65"/>
      <c r="S276" s="65"/>
    </row>
    <row r="277" spans="2:19" ht="15" x14ac:dyDescent="0.25">
      <c r="B277" s="65"/>
      <c r="C277" s="65"/>
      <c r="F277" s="65"/>
      <c r="G277" s="65"/>
      <c r="J277" s="65"/>
      <c r="K277" s="65"/>
      <c r="N277" s="65"/>
      <c r="O277" s="65"/>
      <c r="R277" s="65"/>
      <c r="S277" s="65"/>
    </row>
    <row r="278" spans="2:19" ht="15" x14ac:dyDescent="0.25">
      <c r="B278" s="65"/>
      <c r="C278" s="65"/>
      <c r="F278" s="65"/>
      <c r="G278" s="65"/>
      <c r="J278" s="65"/>
      <c r="K278" s="65"/>
      <c r="N278" s="65"/>
      <c r="O278" s="65"/>
      <c r="R278" s="65"/>
      <c r="S278" s="65"/>
    </row>
    <row r="279" spans="2:19" ht="15" x14ac:dyDescent="0.25">
      <c r="B279" s="65"/>
      <c r="C279" s="65"/>
      <c r="F279" s="65"/>
      <c r="G279" s="65"/>
      <c r="J279" s="65"/>
      <c r="K279" s="65"/>
      <c r="N279" s="65"/>
      <c r="O279" s="65"/>
      <c r="R279" s="65"/>
      <c r="S279" s="65"/>
    </row>
    <row r="280" spans="2:19" ht="15" x14ac:dyDescent="0.25">
      <c r="B280" s="65"/>
      <c r="C280" s="65"/>
      <c r="F280" s="65"/>
      <c r="G280" s="65"/>
      <c r="J280" s="65"/>
      <c r="K280" s="65"/>
      <c r="N280" s="65"/>
      <c r="O280" s="65"/>
      <c r="R280" s="65"/>
      <c r="S280" s="65"/>
    </row>
    <row r="281" spans="2:19" ht="15" x14ac:dyDescent="0.25">
      <c r="B281" s="65"/>
      <c r="C281" s="65"/>
      <c r="F281" s="65"/>
      <c r="G281" s="65"/>
      <c r="J281" s="65"/>
      <c r="K281" s="65"/>
      <c r="N281" s="65"/>
      <c r="O281" s="65"/>
      <c r="R281" s="65"/>
      <c r="S281" s="65"/>
    </row>
    <row r="282" spans="2:19" ht="15" x14ac:dyDescent="0.25">
      <c r="B282" s="65"/>
      <c r="C282" s="65"/>
      <c r="F282" s="65"/>
      <c r="G282" s="65"/>
      <c r="J282" s="65"/>
      <c r="K282" s="65"/>
      <c r="N282" s="65"/>
      <c r="O282" s="65"/>
      <c r="R282" s="65"/>
      <c r="S282" s="65"/>
    </row>
    <row r="283" spans="2:19" ht="15" x14ac:dyDescent="0.25">
      <c r="B283" s="65"/>
      <c r="C283" s="65"/>
      <c r="F283" s="65"/>
      <c r="G283" s="65"/>
      <c r="J283" s="65"/>
      <c r="K283" s="65"/>
      <c r="N283" s="65"/>
      <c r="O283" s="65"/>
      <c r="R283" s="65"/>
      <c r="S283" s="65"/>
    </row>
    <row r="284" spans="2:19" ht="15" x14ac:dyDescent="0.25">
      <c r="B284" s="65"/>
      <c r="C284" s="65"/>
      <c r="F284" s="65"/>
      <c r="G284" s="65"/>
      <c r="J284" s="65"/>
      <c r="K284" s="65"/>
      <c r="N284" s="65"/>
      <c r="O284" s="65"/>
      <c r="R284" s="65"/>
      <c r="S284" s="65"/>
    </row>
    <row r="285" spans="2:19" ht="15" x14ac:dyDescent="0.25">
      <c r="B285" s="65"/>
      <c r="C285" s="65"/>
      <c r="F285" s="65"/>
      <c r="G285" s="65"/>
      <c r="J285" s="65"/>
      <c r="K285" s="65"/>
      <c r="N285" s="65"/>
      <c r="O285" s="65"/>
      <c r="R285" s="65"/>
      <c r="S285" s="65"/>
    </row>
    <row r="286" spans="2:19" ht="15" x14ac:dyDescent="0.25">
      <c r="B286" s="65"/>
      <c r="C286" s="65"/>
      <c r="F286" s="65"/>
      <c r="G286" s="65"/>
      <c r="J286" s="65"/>
      <c r="K286" s="65"/>
      <c r="N286" s="65"/>
      <c r="O286" s="65"/>
      <c r="R286" s="65"/>
      <c r="S286" s="65"/>
    </row>
    <row r="287" spans="2:19" ht="15" x14ac:dyDescent="0.25">
      <c r="B287" s="65"/>
      <c r="C287" s="65"/>
      <c r="F287" s="65"/>
      <c r="G287" s="65"/>
      <c r="J287" s="65"/>
      <c r="K287" s="65"/>
      <c r="N287" s="65"/>
      <c r="O287" s="65"/>
      <c r="R287" s="65"/>
      <c r="S287" s="65"/>
    </row>
    <row r="288" spans="2:19" ht="15" x14ac:dyDescent="0.25">
      <c r="B288" s="65"/>
      <c r="C288" s="65"/>
      <c r="F288" s="65"/>
      <c r="G288" s="65"/>
      <c r="J288" s="65"/>
      <c r="K288" s="65"/>
      <c r="N288" s="65"/>
      <c r="O288" s="65"/>
      <c r="R288" s="65"/>
      <c r="S288" s="65"/>
    </row>
    <row r="289" spans="2:19" ht="15" x14ac:dyDescent="0.25">
      <c r="B289" s="65"/>
      <c r="C289" s="65"/>
      <c r="F289" s="65"/>
      <c r="G289" s="65"/>
      <c r="J289" s="65"/>
      <c r="K289" s="65"/>
      <c r="N289" s="65"/>
      <c r="O289" s="65"/>
      <c r="R289" s="65"/>
      <c r="S289" s="65"/>
    </row>
    <row r="290" spans="2:19" ht="15" x14ac:dyDescent="0.25">
      <c r="B290" s="65"/>
      <c r="C290" s="65"/>
      <c r="F290" s="65"/>
      <c r="G290" s="65"/>
      <c r="J290" s="65"/>
      <c r="K290" s="65"/>
      <c r="N290" s="65"/>
      <c r="O290" s="65"/>
      <c r="R290" s="65"/>
      <c r="S290" s="65"/>
    </row>
    <row r="291" spans="2:19" ht="15" x14ac:dyDescent="0.25">
      <c r="B291" s="65"/>
      <c r="C291" s="65"/>
      <c r="F291" s="65"/>
      <c r="G291" s="65"/>
      <c r="J291" s="65"/>
      <c r="K291" s="65"/>
      <c r="N291" s="65"/>
      <c r="O291" s="65"/>
      <c r="R291" s="65"/>
      <c r="S291" s="65"/>
    </row>
    <row r="292" spans="2:19" ht="15" x14ac:dyDescent="0.25">
      <c r="B292" s="65"/>
      <c r="C292" s="65"/>
      <c r="F292" s="65"/>
      <c r="G292" s="65"/>
      <c r="J292" s="65"/>
      <c r="K292" s="65"/>
      <c r="N292" s="65"/>
      <c r="O292" s="65"/>
      <c r="R292" s="65"/>
      <c r="S292" s="65"/>
    </row>
    <row r="293" spans="2:19" ht="15" x14ac:dyDescent="0.25">
      <c r="B293" s="65"/>
      <c r="C293" s="65"/>
      <c r="F293" s="65"/>
      <c r="G293" s="65"/>
      <c r="J293" s="65"/>
      <c r="K293" s="65"/>
      <c r="N293" s="65"/>
      <c r="O293" s="65"/>
      <c r="R293" s="65"/>
      <c r="S293" s="65"/>
    </row>
    <row r="294" spans="2:19" ht="15" x14ac:dyDescent="0.25">
      <c r="B294" s="65"/>
      <c r="C294" s="65"/>
      <c r="F294" s="65"/>
      <c r="G294" s="65"/>
      <c r="J294" s="65"/>
      <c r="K294" s="65"/>
      <c r="N294" s="65"/>
      <c r="O294" s="65"/>
      <c r="R294" s="65"/>
      <c r="S294" s="65"/>
    </row>
    <row r="295" spans="2:19" ht="15" x14ac:dyDescent="0.25">
      <c r="B295" s="65"/>
      <c r="C295" s="65"/>
      <c r="F295" s="65"/>
      <c r="G295" s="65"/>
      <c r="J295" s="65"/>
      <c r="K295" s="65"/>
      <c r="N295" s="65"/>
      <c r="O295" s="65"/>
      <c r="R295" s="65"/>
      <c r="S295" s="65"/>
    </row>
    <row r="296" spans="2:19" ht="15" x14ac:dyDescent="0.25">
      <c r="B296" s="65"/>
      <c r="C296" s="65"/>
      <c r="F296" s="65"/>
      <c r="G296" s="65"/>
      <c r="J296" s="65"/>
      <c r="K296" s="65"/>
      <c r="N296" s="65"/>
      <c r="O296" s="65"/>
      <c r="R296" s="65"/>
      <c r="S296" s="65"/>
    </row>
    <row r="297" spans="2:19" ht="15" x14ac:dyDescent="0.25">
      <c r="B297" s="65"/>
      <c r="C297" s="65"/>
      <c r="F297" s="65"/>
      <c r="G297" s="65"/>
      <c r="J297" s="65"/>
      <c r="K297" s="65"/>
      <c r="N297" s="65"/>
      <c r="O297" s="65"/>
      <c r="R297" s="65"/>
      <c r="S297" s="65"/>
    </row>
    <row r="298" spans="2:19" ht="15" x14ac:dyDescent="0.25">
      <c r="B298" s="65"/>
      <c r="C298" s="65"/>
      <c r="F298" s="65"/>
      <c r="G298" s="65"/>
      <c r="J298" s="65"/>
      <c r="K298" s="65"/>
      <c r="N298" s="65"/>
      <c r="O298" s="65"/>
      <c r="R298" s="65"/>
      <c r="S298" s="65"/>
    </row>
    <row r="299" spans="2:19" ht="15" x14ac:dyDescent="0.25">
      <c r="B299" s="65"/>
      <c r="C299" s="65"/>
      <c r="F299" s="65"/>
      <c r="G299" s="65"/>
      <c r="J299" s="65"/>
      <c r="K299" s="65"/>
      <c r="N299" s="65"/>
      <c r="O299" s="65"/>
      <c r="R299" s="65"/>
      <c r="S299" s="65"/>
    </row>
    <row r="300" spans="2:19" ht="15" x14ac:dyDescent="0.25">
      <c r="B300" s="65"/>
      <c r="C300" s="65"/>
      <c r="F300" s="65"/>
      <c r="G300" s="65"/>
      <c r="J300" s="65"/>
      <c r="K300" s="65"/>
      <c r="N300" s="65"/>
      <c r="O300" s="65"/>
      <c r="R300" s="65"/>
      <c r="S300" s="65"/>
    </row>
    <row r="301" spans="2:19" ht="15" x14ac:dyDescent="0.25">
      <c r="B301" s="65"/>
      <c r="C301" s="65"/>
      <c r="F301" s="65"/>
      <c r="G301" s="65"/>
      <c r="J301" s="65"/>
      <c r="K301" s="65"/>
      <c r="N301" s="65"/>
      <c r="O301" s="65"/>
      <c r="R301" s="65"/>
      <c r="S301" s="65"/>
    </row>
    <row r="302" spans="2:19" ht="15" x14ac:dyDescent="0.25">
      <c r="B302" s="65"/>
      <c r="C302" s="65"/>
      <c r="F302" s="65"/>
      <c r="G302" s="65"/>
      <c r="J302" s="65"/>
      <c r="K302" s="65"/>
      <c r="N302" s="65"/>
      <c r="O302" s="65"/>
      <c r="R302" s="65"/>
      <c r="S302" s="65"/>
    </row>
    <row r="303" spans="2:19" ht="15" x14ac:dyDescent="0.25">
      <c r="B303" s="65"/>
      <c r="C303" s="65"/>
      <c r="F303" s="65"/>
      <c r="G303" s="65"/>
      <c r="J303" s="65"/>
      <c r="K303" s="65"/>
      <c r="N303" s="65"/>
      <c r="O303" s="65"/>
      <c r="R303" s="65"/>
      <c r="S303" s="65"/>
    </row>
    <row r="304" spans="2:19" ht="15" x14ac:dyDescent="0.25">
      <c r="B304" s="65"/>
      <c r="C304" s="65"/>
      <c r="F304" s="65"/>
      <c r="G304" s="65"/>
      <c r="J304" s="65"/>
      <c r="K304" s="65"/>
      <c r="N304" s="65"/>
      <c r="O304" s="65"/>
      <c r="R304" s="65"/>
      <c r="S304" s="65"/>
    </row>
    <row r="305" spans="2:19" ht="15" x14ac:dyDescent="0.25">
      <c r="B305" s="65"/>
      <c r="C305" s="65"/>
      <c r="F305" s="65"/>
      <c r="G305" s="65"/>
      <c r="J305" s="65"/>
      <c r="K305" s="65"/>
      <c r="N305" s="65"/>
      <c r="O305" s="65"/>
      <c r="R305" s="65"/>
      <c r="S305" s="65"/>
    </row>
    <row r="306" spans="2:19" ht="15" x14ac:dyDescent="0.25">
      <c r="B306" s="65"/>
      <c r="C306" s="65"/>
      <c r="F306" s="65"/>
      <c r="G306" s="65"/>
      <c r="J306" s="65"/>
      <c r="K306" s="65"/>
      <c r="N306" s="65"/>
      <c r="O306" s="65"/>
      <c r="R306" s="65"/>
      <c r="S306" s="65"/>
    </row>
    <row r="307" spans="2:19" ht="15" x14ac:dyDescent="0.25">
      <c r="B307" s="65"/>
      <c r="C307" s="65"/>
      <c r="F307" s="65"/>
      <c r="G307" s="65"/>
      <c r="J307" s="65"/>
      <c r="K307" s="65"/>
      <c r="N307" s="65"/>
      <c r="O307" s="65"/>
      <c r="R307" s="65"/>
      <c r="S307" s="65"/>
    </row>
    <row r="308" spans="2:19" ht="15" x14ac:dyDescent="0.25">
      <c r="B308" s="65"/>
      <c r="C308" s="65"/>
      <c r="F308" s="65"/>
      <c r="G308" s="65"/>
      <c r="J308" s="65"/>
      <c r="K308" s="65"/>
      <c r="N308" s="65"/>
      <c r="O308" s="65"/>
      <c r="R308" s="65"/>
      <c r="S308" s="65"/>
    </row>
    <row r="309" spans="2:19" ht="15" x14ac:dyDescent="0.25">
      <c r="B309" s="65"/>
      <c r="C309" s="65"/>
      <c r="F309" s="65"/>
      <c r="G309" s="65"/>
      <c r="J309" s="65"/>
      <c r="K309" s="65"/>
      <c r="N309" s="65"/>
      <c r="O309" s="65"/>
      <c r="R309" s="65"/>
      <c r="S309" s="65"/>
    </row>
    <row r="310" spans="2:19" ht="15" x14ac:dyDescent="0.25">
      <c r="B310" s="65"/>
      <c r="C310" s="65"/>
      <c r="F310" s="65"/>
      <c r="G310" s="65"/>
      <c r="J310" s="65"/>
      <c r="K310" s="65"/>
      <c r="N310" s="65"/>
      <c r="O310" s="65"/>
      <c r="R310" s="65"/>
      <c r="S310" s="65"/>
    </row>
    <row r="311" spans="2:19" ht="15" x14ac:dyDescent="0.25">
      <c r="B311" s="65"/>
      <c r="C311" s="65"/>
      <c r="F311" s="65"/>
      <c r="G311" s="65"/>
      <c r="J311" s="65"/>
      <c r="K311" s="65"/>
      <c r="N311" s="65"/>
      <c r="O311" s="65"/>
      <c r="R311" s="65"/>
      <c r="S311" s="65"/>
    </row>
    <row r="312" spans="2:19" ht="15" x14ac:dyDescent="0.25">
      <c r="B312" s="65"/>
      <c r="C312" s="65"/>
      <c r="F312" s="65"/>
      <c r="G312" s="65"/>
      <c r="J312" s="65"/>
      <c r="K312" s="65"/>
      <c r="N312" s="65"/>
      <c r="O312" s="65"/>
      <c r="R312" s="65"/>
      <c r="S312" s="65"/>
    </row>
    <row r="313" spans="2:19" ht="15" x14ac:dyDescent="0.25">
      <c r="B313" s="65"/>
      <c r="C313" s="65"/>
      <c r="F313" s="65"/>
      <c r="G313" s="65"/>
      <c r="J313" s="65"/>
      <c r="K313" s="65"/>
      <c r="N313" s="65"/>
      <c r="O313" s="65"/>
      <c r="R313" s="65"/>
      <c r="S313" s="65"/>
    </row>
    <row r="314" spans="2:19" ht="15" x14ac:dyDescent="0.25">
      <c r="B314" s="65"/>
      <c r="C314" s="65"/>
      <c r="F314" s="65"/>
      <c r="G314" s="65"/>
      <c r="J314" s="65"/>
      <c r="K314" s="65"/>
      <c r="N314" s="65"/>
      <c r="O314" s="65"/>
      <c r="R314" s="65"/>
      <c r="S314" s="65"/>
    </row>
    <row r="315" spans="2:19" ht="15" x14ac:dyDescent="0.25">
      <c r="B315" s="65"/>
      <c r="C315" s="65"/>
      <c r="F315" s="65"/>
      <c r="G315" s="65"/>
      <c r="J315" s="65"/>
      <c r="K315" s="65"/>
      <c r="N315" s="65"/>
      <c r="O315" s="65"/>
      <c r="R315" s="65"/>
      <c r="S315" s="65"/>
    </row>
    <row r="316" spans="2:19" ht="15" x14ac:dyDescent="0.25">
      <c r="B316" s="65"/>
      <c r="C316" s="65"/>
      <c r="F316" s="65"/>
      <c r="G316" s="65"/>
      <c r="J316" s="65"/>
      <c r="K316" s="65"/>
      <c r="N316" s="65"/>
      <c r="O316" s="65"/>
      <c r="R316" s="65"/>
      <c r="S316" s="65"/>
    </row>
    <row r="317" spans="2:19" ht="15" x14ac:dyDescent="0.25">
      <c r="B317" s="65"/>
      <c r="C317" s="65"/>
      <c r="F317" s="65"/>
      <c r="G317" s="65"/>
      <c r="J317" s="65"/>
      <c r="K317" s="65"/>
      <c r="N317" s="65"/>
      <c r="O317" s="65"/>
      <c r="R317" s="65"/>
      <c r="S317" s="65"/>
    </row>
    <row r="318" spans="2:19" ht="15" x14ac:dyDescent="0.25">
      <c r="B318" s="65"/>
      <c r="C318" s="65"/>
      <c r="F318" s="65"/>
      <c r="G318" s="65"/>
      <c r="J318" s="65"/>
      <c r="K318" s="65"/>
      <c r="N318" s="65"/>
      <c r="O318" s="65"/>
      <c r="R318" s="65"/>
      <c r="S318" s="65"/>
    </row>
    <row r="319" spans="2:19" ht="15" x14ac:dyDescent="0.25">
      <c r="B319" s="65"/>
      <c r="C319" s="65"/>
      <c r="F319" s="65"/>
      <c r="G319" s="65"/>
      <c r="J319" s="65"/>
      <c r="K319" s="65"/>
      <c r="N319" s="65"/>
      <c r="O319" s="65"/>
      <c r="R319" s="65"/>
      <c r="S319" s="65"/>
    </row>
    <row r="320" spans="2:19" ht="15" x14ac:dyDescent="0.25">
      <c r="B320" s="65"/>
      <c r="C320" s="65"/>
      <c r="F320" s="65"/>
      <c r="G320" s="65"/>
      <c r="J320" s="65"/>
      <c r="K320" s="65"/>
      <c r="N320" s="65"/>
      <c r="O320" s="65"/>
      <c r="R320" s="65"/>
      <c r="S320" s="65"/>
    </row>
    <row r="321" spans="2:19" ht="15" x14ac:dyDescent="0.25">
      <c r="B321" s="65"/>
      <c r="C321" s="65"/>
      <c r="F321" s="65"/>
      <c r="G321" s="65"/>
      <c r="J321" s="65"/>
      <c r="K321" s="65"/>
      <c r="N321" s="65"/>
      <c r="O321" s="65"/>
      <c r="R321" s="65"/>
      <c r="S321" s="65"/>
    </row>
    <row r="322" spans="2:19" ht="15" x14ac:dyDescent="0.25">
      <c r="B322" s="65"/>
      <c r="C322" s="65"/>
      <c r="F322" s="65"/>
      <c r="G322" s="65"/>
      <c r="J322" s="65"/>
      <c r="K322" s="65"/>
      <c r="N322" s="65"/>
      <c r="O322" s="65"/>
      <c r="R322" s="65"/>
      <c r="S322" s="65"/>
    </row>
    <row r="323" spans="2:19" ht="15" x14ac:dyDescent="0.25">
      <c r="B323" s="65"/>
      <c r="C323" s="65"/>
      <c r="F323" s="65"/>
      <c r="G323" s="65"/>
      <c r="J323" s="65"/>
      <c r="K323" s="65"/>
      <c r="N323" s="65"/>
      <c r="O323" s="65"/>
      <c r="R323" s="65"/>
      <c r="S323" s="65"/>
    </row>
    <row r="324" spans="2:19" ht="15" x14ac:dyDescent="0.25">
      <c r="B324" s="65"/>
      <c r="C324" s="65"/>
      <c r="F324" s="65"/>
      <c r="G324" s="65"/>
      <c r="J324" s="65"/>
      <c r="K324" s="65"/>
      <c r="N324" s="65"/>
      <c r="O324" s="65"/>
      <c r="R324" s="65"/>
      <c r="S324" s="65"/>
    </row>
    <row r="325" spans="2:19" ht="15" x14ac:dyDescent="0.25">
      <c r="B325" s="65"/>
      <c r="C325" s="65"/>
      <c r="F325" s="65"/>
      <c r="G325" s="65"/>
      <c r="J325" s="65"/>
      <c r="K325" s="65"/>
      <c r="N325" s="65"/>
      <c r="O325" s="65"/>
      <c r="R325" s="65"/>
      <c r="S325" s="65"/>
    </row>
    <row r="326" spans="2:19" ht="15" x14ac:dyDescent="0.25">
      <c r="B326" s="65"/>
      <c r="C326" s="65"/>
      <c r="F326" s="65"/>
      <c r="G326" s="65"/>
      <c r="J326" s="65"/>
      <c r="K326" s="65"/>
      <c r="N326" s="65"/>
      <c r="O326" s="65"/>
      <c r="R326" s="65"/>
      <c r="S326" s="65"/>
    </row>
    <row r="327" spans="2:19" ht="15" x14ac:dyDescent="0.25">
      <c r="B327" s="65"/>
      <c r="C327" s="65"/>
      <c r="F327" s="65"/>
      <c r="G327" s="65"/>
      <c r="J327" s="65"/>
      <c r="K327" s="65"/>
      <c r="N327" s="65"/>
      <c r="O327" s="65"/>
      <c r="R327" s="65"/>
      <c r="S327" s="65"/>
    </row>
    <row r="328" spans="2:19" ht="15" x14ac:dyDescent="0.25">
      <c r="B328" s="65"/>
      <c r="C328" s="65"/>
      <c r="F328" s="65"/>
      <c r="G328" s="65"/>
      <c r="J328" s="65"/>
      <c r="K328" s="65"/>
      <c r="N328" s="65"/>
      <c r="O328" s="65"/>
      <c r="R328" s="65"/>
      <c r="S328" s="65"/>
    </row>
    <row r="329" spans="2:19" ht="15" x14ac:dyDescent="0.25">
      <c r="B329" s="65"/>
      <c r="C329" s="65"/>
      <c r="F329" s="65"/>
      <c r="G329" s="65"/>
      <c r="J329" s="65"/>
      <c r="K329" s="65"/>
      <c r="N329" s="65"/>
      <c r="O329" s="65"/>
      <c r="R329" s="65"/>
      <c r="S329" s="65"/>
    </row>
    <row r="330" spans="2:19" ht="15" x14ac:dyDescent="0.25">
      <c r="B330" s="65"/>
      <c r="C330" s="65"/>
      <c r="F330" s="65"/>
      <c r="G330" s="65"/>
      <c r="J330" s="65"/>
      <c r="K330" s="65"/>
      <c r="N330" s="65"/>
      <c r="O330" s="65"/>
      <c r="R330" s="65"/>
      <c r="S330" s="65"/>
    </row>
    <row r="331" spans="2:19" ht="15" x14ac:dyDescent="0.25">
      <c r="B331" s="65"/>
      <c r="C331" s="65"/>
      <c r="F331" s="65"/>
      <c r="G331" s="65"/>
      <c r="J331" s="65"/>
      <c r="K331" s="65"/>
      <c r="N331" s="65"/>
      <c r="O331" s="65"/>
      <c r="R331" s="65"/>
      <c r="S331" s="65"/>
    </row>
    <row r="332" spans="2:19" ht="15" x14ac:dyDescent="0.25">
      <c r="B332" s="65"/>
      <c r="C332" s="65"/>
      <c r="F332" s="65"/>
      <c r="G332" s="65"/>
      <c r="J332" s="65"/>
      <c r="K332" s="65"/>
      <c r="N332" s="65"/>
      <c r="O332" s="65"/>
      <c r="R332" s="65"/>
      <c r="S332" s="65"/>
    </row>
    <row r="333" spans="2:19" ht="15" x14ac:dyDescent="0.25">
      <c r="B333" s="65"/>
      <c r="C333" s="65"/>
      <c r="F333" s="65"/>
      <c r="G333" s="65"/>
      <c r="J333" s="65"/>
      <c r="K333" s="65"/>
      <c r="N333" s="65"/>
      <c r="O333" s="65"/>
      <c r="R333" s="65"/>
      <c r="S333" s="65"/>
    </row>
    <row r="334" spans="2:19" ht="15" x14ac:dyDescent="0.25">
      <c r="B334" s="65"/>
      <c r="C334" s="65"/>
      <c r="F334" s="65"/>
      <c r="G334" s="65"/>
      <c r="J334" s="65"/>
      <c r="K334" s="65"/>
      <c r="N334" s="65"/>
      <c r="O334" s="65"/>
      <c r="R334" s="65"/>
      <c r="S334" s="65"/>
    </row>
    <row r="335" spans="2:19" ht="15" x14ac:dyDescent="0.25">
      <c r="B335" s="65"/>
      <c r="C335" s="65"/>
      <c r="F335" s="65"/>
      <c r="G335" s="65"/>
      <c r="J335" s="65"/>
      <c r="K335" s="65"/>
      <c r="N335" s="65"/>
      <c r="O335" s="65"/>
      <c r="R335" s="65"/>
      <c r="S335" s="65"/>
    </row>
    <row r="336" spans="2:19" ht="15" x14ac:dyDescent="0.25">
      <c r="B336" s="65"/>
      <c r="C336" s="65"/>
      <c r="F336" s="65"/>
      <c r="G336" s="65"/>
      <c r="J336" s="65"/>
      <c r="K336" s="65"/>
      <c r="N336" s="65"/>
      <c r="O336" s="65"/>
      <c r="R336" s="65"/>
      <c r="S336" s="65"/>
    </row>
    <row r="337" spans="2:19" ht="15" x14ac:dyDescent="0.25">
      <c r="B337" s="65"/>
      <c r="C337" s="65"/>
      <c r="F337" s="65"/>
      <c r="G337" s="65"/>
      <c r="J337" s="65"/>
      <c r="K337" s="65"/>
      <c r="N337" s="65"/>
      <c r="O337" s="65"/>
      <c r="R337" s="65"/>
      <c r="S337" s="65"/>
    </row>
    <row r="338" spans="2:19" ht="15" x14ac:dyDescent="0.25">
      <c r="B338" s="65"/>
      <c r="C338" s="65"/>
      <c r="F338" s="65"/>
      <c r="G338" s="65"/>
      <c r="J338" s="65"/>
      <c r="K338" s="65"/>
      <c r="N338" s="65"/>
      <c r="O338" s="65"/>
      <c r="R338" s="65"/>
      <c r="S338" s="65"/>
    </row>
    <row r="339" spans="2:19" ht="15" x14ac:dyDescent="0.25">
      <c r="B339" s="65"/>
      <c r="C339" s="65"/>
      <c r="F339" s="65"/>
      <c r="G339" s="65"/>
      <c r="J339" s="65"/>
      <c r="K339" s="65"/>
      <c r="N339" s="65"/>
      <c r="O339" s="65"/>
      <c r="R339" s="65"/>
      <c r="S339" s="65"/>
    </row>
    <row r="340" spans="2:19" ht="15" x14ac:dyDescent="0.25">
      <c r="B340" s="65"/>
      <c r="C340" s="65"/>
      <c r="F340" s="65"/>
      <c r="G340" s="65"/>
      <c r="J340" s="65"/>
      <c r="K340" s="65"/>
      <c r="N340" s="65"/>
      <c r="O340" s="65"/>
      <c r="R340" s="65"/>
      <c r="S340" s="65"/>
    </row>
    <row r="341" spans="2:19" ht="15" x14ac:dyDescent="0.25">
      <c r="B341" s="65"/>
      <c r="C341" s="65"/>
      <c r="F341" s="65"/>
      <c r="G341" s="65"/>
      <c r="J341" s="65"/>
      <c r="K341" s="65"/>
      <c r="N341" s="65"/>
      <c r="O341" s="65"/>
      <c r="R341" s="65"/>
      <c r="S341" s="65"/>
    </row>
    <row r="342" spans="2:19" ht="15" x14ac:dyDescent="0.25">
      <c r="B342" s="65"/>
      <c r="C342" s="65"/>
      <c r="F342" s="65"/>
      <c r="G342" s="65"/>
      <c r="J342" s="65"/>
      <c r="K342" s="65"/>
      <c r="N342" s="65"/>
      <c r="O342" s="65"/>
      <c r="R342" s="65"/>
      <c r="S342" s="65"/>
    </row>
    <row r="343" spans="2:19" ht="15" x14ac:dyDescent="0.25">
      <c r="B343" s="65"/>
      <c r="C343" s="65"/>
      <c r="F343" s="65"/>
      <c r="G343" s="65"/>
      <c r="J343" s="65"/>
      <c r="K343" s="65"/>
      <c r="N343" s="65"/>
      <c r="O343" s="65"/>
      <c r="R343" s="65"/>
      <c r="S343" s="65"/>
    </row>
    <row r="344" spans="2:19" ht="15" x14ac:dyDescent="0.25">
      <c r="B344" s="65"/>
      <c r="C344" s="65"/>
      <c r="F344" s="65"/>
      <c r="G344" s="65"/>
      <c r="J344" s="65"/>
      <c r="K344" s="65"/>
      <c r="N344" s="65"/>
      <c r="O344" s="65"/>
      <c r="R344" s="65"/>
      <c r="S344" s="65"/>
    </row>
    <row r="345" spans="2:19" ht="15" x14ac:dyDescent="0.25">
      <c r="B345" s="65"/>
      <c r="C345" s="65"/>
      <c r="F345" s="65"/>
      <c r="G345" s="65"/>
      <c r="J345" s="65"/>
      <c r="K345" s="65"/>
      <c r="N345" s="65"/>
      <c r="O345" s="65"/>
      <c r="R345" s="65"/>
      <c r="S345" s="65"/>
    </row>
    <row r="346" spans="2:19" ht="15" x14ac:dyDescent="0.25">
      <c r="B346" s="65"/>
      <c r="C346" s="65"/>
      <c r="F346" s="65"/>
      <c r="G346" s="65"/>
      <c r="J346" s="65"/>
      <c r="K346" s="65"/>
      <c r="N346" s="65"/>
      <c r="O346" s="65"/>
      <c r="R346" s="65"/>
      <c r="S346" s="65"/>
    </row>
    <row r="347" spans="2:19" ht="15" x14ac:dyDescent="0.25">
      <c r="B347" s="65"/>
      <c r="C347" s="65"/>
      <c r="F347" s="65"/>
      <c r="G347" s="65"/>
      <c r="J347" s="65"/>
      <c r="K347" s="65"/>
      <c r="N347" s="65"/>
      <c r="O347" s="65"/>
      <c r="R347" s="65"/>
      <c r="S347" s="65"/>
    </row>
    <row r="348" spans="2:19" ht="15" x14ac:dyDescent="0.25">
      <c r="B348" s="65"/>
      <c r="C348" s="65"/>
      <c r="F348" s="65"/>
      <c r="G348" s="65"/>
      <c r="J348" s="65"/>
      <c r="K348" s="65"/>
      <c r="N348" s="65"/>
      <c r="O348" s="65"/>
      <c r="R348" s="65"/>
      <c r="S348" s="65"/>
    </row>
    <row r="349" spans="2:19" ht="15" x14ac:dyDescent="0.25">
      <c r="B349" s="65"/>
      <c r="C349" s="65"/>
      <c r="F349" s="65"/>
      <c r="G349" s="65"/>
      <c r="J349" s="65"/>
      <c r="K349" s="65"/>
      <c r="N349" s="65"/>
      <c r="O349" s="65"/>
      <c r="R349" s="65"/>
      <c r="S349" s="65"/>
    </row>
    <row r="350" spans="2:19" ht="15" x14ac:dyDescent="0.25">
      <c r="B350" s="65"/>
      <c r="C350" s="65"/>
      <c r="F350" s="65"/>
      <c r="G350" s="65"/>
      <c r="J350" s="65"/>
      <c r="K350" s="65"/>
      <c r="N350" s="65"/>
      <c r="O350" s="65"/>
      <c r="R350" s="65"/>
      <c r="S350" s="65"/>
    </row>
    <row r="351" spans="2:19" ht="15" x14ac:dyDescent="0.25">
      <c r="B351" s="65"/>
      <c r="C351" s="65"/>
      <c r="F351" s="65"/>
      <c r="G351" s="65"/>
      <c r="J351" s="65"/>
      <c r="K351" s="65"/>
      <c r="N351" s="65"/>
      <c r="O351" s="65"/>
      <c r="R351" s="65"/>
      <c r="S351" s="65"/>
    </row>
    <row r="352" spans="2:19" ht="15" x14ac:dyDescent="0.25">
      <c r="B352" s="65"/>
      <c r="C352" s="65"/>
      <c r="F352" s="65"/>
      <c r="G352" s="65"/>
      <c r="J352" s="65"/>
      <c r="K352" s="65"/>
      <c r="N352" s="65"/>
      <c r="O352" s="65"/>
      <c r="R352" s="65"/>
      <c r="S352" s="65"/>
    </row>
    <row r="353" spans="2:19" ht="15" x14ac:dyDescent="0.25">
      <c r="B353" s="65"/>
      <c r="C353" s="65"/>
      <c r="F353" s="65"/>
      <c r="G353" s="65"/>
      <c r="J353" s="65"/>
      <c r="K353" s="65"/>
      <c r="N353" s="65"/>
      <c r="O353" s="65"/>
      <c r="R353" s="65"/>
      <c r="S353" s="65"/>
    </row>
    <row r="354" spans="2:19" ht="15" x14ac:dyDescent="0.25">
      <c r="B354" s="65"/>
      <c r="C354" s="65"/>
      <c r="F354" s="65"/>
      <c r="G354" s="65"/>
      <c r="J354" s="65"/>
      <c r="K354" s="65"/>
      <c r="N354" s="65"/>
      <c r="O354" s="65"/>
      <c r="R354" s="65"/>
      <c r="S354" s="65"/>
    </row>
    <row r="355" spans="2:19" ht="15" x14ac:dyDescent="0.25">
      <c r="B355" s="65"/>
      <c r="C355" s="65"/>
      <c r="F355" s="65"/>
      <c r="G355" s="65"/>
      <c r="J355" s="65"/>
      <c r="K355" s="65"/>
      <c r="N355" s="65"/>
      <c r="O355" s="65"/>
      <c r="R355" s="65"/>
      <c r="S355" s="65"/>
    </row>
    <row r="356" spans="2:19" ht="15" x14ac:dyDescent="0.25">
      <c r="B356" s="65"/>
      <c r="C356" s="65"/>
      <c r="F356" s="65"/>
      <c r="G356" s="65"/>
      <c r="J356" s="65"/>
      <c r="K356" s="65"/>
      <c r="N356" s="65"/>
      <c r="O356" s="65"/>
      <c r="R356" s="65"/>
      <c r="S356" s="65"/>
    </row>
    <row r="357" spans="2:19" ht="15" x14ac:dyDescent="0.25">
      <c r="B357" s="65"/>
      <c r="C357" s="65"/>
      <c r="F357" s="65"/>
      <c r="G357" s="65"/>
      <c r="J357" s="65"/>
      <c r="K357" s="65"/>
      <c r="N357" s="65"/>
      <c r="O357" s="65"/>
      <c r="R357" s="65"/>
      <c r="S357" s="65"/>
    </row>
    <row r="358" spans="2:19" ht="15" x14ac:dyDescent="0.25">
      <c r="B358" s="65"/>
      <c r="C358" s="65"/>
      <c r="F358" s="65"/>
      <c r="G358" s="65"/>
      <c r="J358" s="65"/>
      <c r="K358" s="65"/>
      <c r="N358" s="65"/>
      <c r="O358" s="65"/>
      <c r="R358" s="65"/>
      <c r="S358" s="65"/>
    </row>
    <row r="359" spans="2:19" ht="15" x14ac:dyDescent="0.25">
      <c r="B359" s="65"/>
      <c r="C359" s="65"/>
      <c r="F359" s="65"/>
      <c r="G359" s="65"/>
      <c r="J359" s="65"/>
      <c r="K359" s="65"/>
      <c r="N359" s="65"/>
      <c r="O359" s="65"/>
      <c r="R359" s="65"/>
      <c r="S359" s="65"/>
    </row>
    <row r="360" spans="2:19" ht="15" x14ac:dyDescent="0.25">
      <c r="B360" s="65"/>
      <c r="C360" s="65"/>
      <c r="F360" s="65"/>
      <c r="G360" s="65"/>
      <c r="J360" s="65"/>
      <c r="K360" s="65"/>
      <c r="N360" s="65"/>
      <c r="O360" s="65"/>
      <c r="R360" s="65"/>
      <c r="S360" s="65"/>
    </row>
    <row r="361" spans="2:19" ht="15" x14ac:dyDescent="0.25">
      <c r="B361" s="65"/>
      <c r="C361" s="65"/>
      <c r="F361" s="65"/>
      <c r="G361" s="65"/>
      <c r="J361" s="65"/>
      <c r="K361" s="65"/>
      <c r="N361" s="65"/>
      <c r="O361" s="65"/>
      <c r="R361" s="65"/>
      <c r="S361" s="65"/>
    </row>
    <row r="362" spans="2:19" ht="15" x14ac:dyDescent="0.25">
      <c r="B362" s="65"/>
      <c r="C362" s="65"/>
      <c r="F362" s="65"/>
      <c r="G362" s="65"/>
      <c r="J362" s="65"/>
      <c r="K362" s="65"/>
      <c r="N362" s="65"/>
      <c r="O362" s="65"/>
      <c r="R362" s="65"/>
      <c r="S362" s="65"/>
    </row>
    <row r="363" spans="2:19" ht="15" x14ac:dyDescent="0.25">
      <c r="B363" s="65"/>
      <c r="C363" s="65"/>
      <c r="F363" s="65"/>
      <c r="G363" s="65"/>
      <c r="J363" s="65"/>
      <c r="K363" s="65"/>
      <c r="N363" s="65"/>
      <c r="O363" s="65"/>
      <c r="R363" s="65"/>
      <c r="S363" s="65"/>
    </row>
    <row r="364" spans="2:19" ht="15" x14ac:dyDescent="0.25">
      <c r="B364" s="65"/>
      <c r="C364" s="65"/>
      <c r="F364" s="65"/>
      <c r="G364" s="65"/>
      <c r="J364" s="65"/>
      <c r="K364" s="65"/>
      <c r="N364" s="65"/>
      <c r="O364" s="65"/>
      <c r="R364" s="65"/>
      <c r="S364" s="65"/>
    </row>
    <row r="365" spans="2:19" ht="15" x14ac:dyDescent="0.25">
      <c r="B365" s="65"/>
      <c r="C365" s="65"/>
      <c r="F365" s="65"/>
      <c r="G365" s="65"/>
      <c r="J365" s="65"/>
      <c r="K365" s="65"/>
      <c r="N365" s="65"/>
      <c r="O365" s="65"/>
      <c r="R365" s="65"/>
      <c r="S365" s="65"/>
    </row>
    <row r="366" spans="2:19" ht="15" x14ac:dyDescent="0.25">
      <c r="B366" s="65"/>
      <c r="C366" s="65"/>
      <c r="F366" s="65"/>
      <c r="G366" s="65"/>
      <c r="J366" s="65"/>
      <c r="K366" s="65"/>
      <c r="N366" s="65"/>
      <c r="O366" s="65"/>
      <c r="R366" s="65"/>
      <c r="S366" s="65"/>
    </row>
    <row r="367" spans="2:19" ht="15" x14ac:dyDescent="0.25">
      <c r="B367" s="65"/>
      <c r="C367" s="65"/>
      <c r="F367" s="65"/>
      <c r="G367" s="65"/>
      <c r="J367" s="65"/>
      <c r="K367" s="65"/>
      <c r="N367" s="65"/>
      <c r="O367" s="65"/>
      <c r="R367" s="65"/>
      <c r="S367" s="65"/>
    </row>
    <row r="368" spans="2:19" ht="15" x14ac:dyDescent="0.25">
      <c r="B368" s="65"/>
      <c r="C368" s="65"/>
      <c r="F368" s="65"/>
      <c r="G368" s="65"/>
      <c r="J368" s="65"/>
      <c r="K368" s="65"/>
      <c r="N368" s="65"/>
      <c r="O368" s="65"/>
      <c r="R368" s="65"/>
      <c r="S368" s="65"/>
    </row>
    <row r="369" spans="2:19" ht="15" x14ac:dyDescent="0.25">
      <c r="B369" s="65"/>
      <c r="C369" s="65"/>
      <c r="F369" s="65"/>
      <c r="G369" s="65"/>
      <c r="J369" s="65"/>
      <c r="K369" s="65"/>
      <c r="N369" s="65"/>
      <c r="O369" s="65"/>
      <c r="R369" s="65"/>
      <c r="S369" s="65"/>
    </row>
    <row r="370" spans="2:19" ht="15" x14ac:dyDescent="0.25">
      <c r="B370" s="65"/>
      <c r="C370" s="65"/>
      <c r="F370" s="65"/>
      <c r="G370" s="65"/>
      <c r="J370" s="65"/>
      <c r="K370" s="65"/>
      <c r="N370" s="65"/>
      <c r="O370" s="65"/>
      <c r="R370" s="65"/>
      <c r="S370" s="65"/>
    </row>
    <row r="371" spans="2:19" ht="15" x14ac:dyDescent="0.25">
      <c r="B371" s="65"/>
      <c r="C371" s="65"/>
      <c r="F371" s="65"/>
      <c r="G371" s="65"/>
      <c r="J371" s="65"/>
      <c r="K371" s="65"/>
      <c r="N371" s="65"/>
      <c r="O371" s="65"/>
      <c r="R371" s="65"/>
      <c r="S371" s="65"/>
    </row>
    <row r="372" spans="2:19" ht="15" x14ac:dyDescent="0.25">
      <c r="B372" s="65"/>
      <c r="C372" s="65"/>
      <c r="F372" s="65"/>
      <c r="G372" s="65"/>
      <c r="J372" s="65"/>
      <c r="K372" s="65"/>
      <c r="N372" s="65"/>
      <c r="O372" s="65"/>
      <c r="R372" s="65"/>
      <c r="S372" s="65"/>
    </row>
    <row r="373" spans="2:19" ht="15" x14ac:dyDescent="0.25">
      <c r="B373" s="65"/>
      <c r="C373" s="65"/>
      <c r="F373" s="65"/>
      <c r="G373" s="65"/>
      <c r="J373" s="65"/>
      <c r="K373" s="65"/>
      <c r="N373" s="65"/>
      <c r="O373" s="65"/>
      <c r="R373" s="65"/>
      <c r="S373" s="65"/>
    </row>
    <row r="374" spans="2:19" ht="15" x14ac:dyDescent="0.25">
      <c r="B374" s="65"/>
      <c r="C374" s="65"/>
      <c r="F374" s="65"/>
      <c r="G374" s="65"/>
      <c r="J374" s="65"/>
      <c r="K374" s="65"/>
      <c r="N374" s="65"/>
      <c r="O374" s="65"/>
      <c r="R374" s="65"/>
      <c r="S374" s="65"/>
    </row>
    <row r="375" spans="2:19" ht="15" x14ac:dyDescent="0.25">
      <c r="B375" s="65"/>
      <c r="C375" s="65"/>
      <c r="F375" s="65"/>
      <c r="G375" s="65"/>
      <c r="J375" s="65"/>
      <c r="K375" s="65"/>
      <c r="N375" s="65"/>
      <c r="O375" s="65"/>
      <c r="R375" s="65"/>
      <c r="S375" s="65"/>
    </row>
    <row r="376" spans="2:19" ht="15" x14ac:dyDescent="0.25">
      <c r="B376" s="65"/>
      <c r="C376" s="65"/>
      <c r="F376" s="65"/>
      <c r="G376" s="65"/>
      <c r="J376" s="65"/>
      <c r="K376" s="65"/>
      <c r="N376" s="65"/>
      <c r="O376" s="65"/>
      <c r="R376" s="65"/>
      <c r="S376" s="65"/>
    </row>
    <row r="377" spans="2:19" ht="15" x14ac:dyDescent="0.25">
      <c r="B377" s="65"/>
      <c r="C377" s="65"/>
      <c r="F377" s="65"/>
      <c r="G377" s="65"/>
      <c r="J377" s="65"/>
      <c r="K377" s="65"/>
      <c r="N377" s="65"/>
      <c r="O377" s="65"/>
      <c r="R377" s="65"/>
      <c r="S377" s="65"/>
    </row>
    <row r="378" spans="2:19" ht="15" x14ac:dyDescent="0.25">
      <c r="B378" s="65"/>
      <c r="C378" s="65"/>
      <c r="F378" s="65"/>
      <c r="G378" s="65"/>
      <c r="J378" s="65"/>
      <c r="K378" s="65"/>
      <c r="N378" s="65"/>
      <c r="O378" s="65"/>
      <c r="R378" s="65"/>
      <c r="S378" s="65"/>
    </row>
    <row r="379" spans="2:19" ht="15" x14ac:dyDescent="0.25">
      <c r="B379" s="65"/>
      <c r="C379" s="65"/>
      <c r="F379" s="65"/>
      <c r="G379" s="65"/>
      <c r="J379" s="65"/>
      <c r="K379" s="65"/>
      <c r="N379" s="65"/>
      <c r="O379" s="65"/>
      <c r="R379" s="65"/>
      <c r="S379" s="65"/>
    </row>
    <row r="380" spans="2:19" ht="15" x14ac:dyDescent="0.25">
      <c r="B380" s="65"/>
      <c r="C380" s="65"/>
      <c r="F380" s="65"/>
      <c r="G380" s="65"/>
      <c r="J380" s="65"/>
      <c r="K380" s="65"/>
      <c r="N380" s="65"/>
      <c r="O380" s="65"/>
      <c r="R380" s="65"/>
      <c r="S380" s="65"/>
    </row>
    <row r="381" spans="2:19" ht="15" x14ac:dyDescent="0.25">
      <c r="B381" s="65"/>
      <c r="C381" s="65"/>
      <c r="F381" s="65"/>
      <c r="G381" s="65"/>
      <c r="J381" s="65"/>
      <c r="K381" s="65"/>
      <c r="N381" s="65"/>
      <c r="O381" s="65"/>
      <c r="R381" s="65"/>
      <c r="S381" s="65"/>
    </row>
    <row r="382" spans="2:19" ht="15" x14ac:dyDescent="0.25">
      <c r="B382" s="65"/>
      <c r="C382" s="65"/>
      <c r="F382" s="65"/>
      <c r="G382" s="65"/>
      <c r="J382" s="65"/>
      <c r="K382" s="65"/>
      <c r="N382" s="65"/>
      <c r="O382" s="65"/>
      <c r="R382" s="65"/>
      <c r="S382" s="65"/>
    </row>
    <row r="383" spans="2:19" ht="15" x14ac:dyDescent="0.25">
      <c r="B383" s="65"/>
      <c r="C383" s="65"/>
      <c r="F383" s="65"/>
      <c r="G383" s="65"/>
      <c r="J383" s="65"/>
      <c r="K383" s="65"/>
      <c r="N383" s="65"/>
      <c r="O383" s="65"/>
      <c r="R383" s="65"/>
      <c r="S383" s="65"/>
    </row>
    <row r="384" spans="2:19" ht="15" x14ac:dyDescent="0.25">
      <c r="B384" s="65"/>
      <c r="C384" s="65"/>
      <c r="F384" s="65"/>
      <c r="G384" s="65"/>
      <c r="J384" s="65"/>
      <c r="K384" s="65"/>
      <c r="N384" s="65"/>
      <c r="O384" s="65"/>
      <c r="R384" s="65"/>
      <c r="S384" s="65"/>
    </row>
    <row r="385" spans="2:19" ht="15" x14ac:dyDescent="0.25">
      <c r="B385" s="65"/>
      <c r="C385" s="65"/>
      <c r="F385" s="65"/>
      <c r="G385" s="65"/>
      <c r="J385" s="65"/>
      <c r="K385" s="65"/>
      <c r="N385" s="65"/>
      <c r="O385" s="65"/>
      <c r="R385" s="65"/>
      <c r="S385" s="65"/>
    </row>
    <row r="386" spans="2:19" ht="15" x14ac:dyDescent="0.25">
      <c r="B386" s="65"/>
      <c r="C386" s="65"/>
      <c r="F386" s="65"/>
      <c r="G386" s="65"/>
      <c r="J386" s="65"/>
      <c r="K386" s="65"/>
      <c r="N386" s="65"/>
      <c r="O386" s="65"/>
      <c r="R386" s="65"/>
      <c r="S386" s="65"/>
    </row>
    <row r="387" spans="2:19" ht="15" x14ac:dyDescent="0.25">
      <c r="B387" s="65"/>
      <c r="C387" s="65"/>
      <c r="F387" s="65"/>
      <c r="G387" s="65"/>
      <c r="J387" s="65"/>
      <c r="K387" s="65"/>
      <c r="N387" s="65"/>
      <c r="O387" s="65"/>
      <c r="R387" s="65"/>
      <c r="S387" s="65"/>
    </row>
    <row r="388" spans="2:19" ht="15" x14ac:dyDescent="0.25">
      <c r="B388" s="65"/>
      <c r="C388" s="65"/>
      <c r="F388" s="65"/>
      <c r="G388" s="65"/>
      <c r="J388" s="65"/>
      <c r="K388" s="65"/>
      <c r="N388" s="65"/>
      <c r="O388" s="65"/>
      <c r="R388" s="65"/>
      <c r="S388" s="65"/>
    </row>
    <row r="389" spans="2:19" ht="15" x14ac:dyDescent="0.25">
      <c r="B389" s="65"/>
      <c r="C389" s="65"/>
      <c r="F389" s="65"/>
      <c r="G389" s="65"/>
      <c r="J389" s="65"/>
      <c r="K389" s="65"/>
      <c r="N389" s="65"/>
      <c r="O389" s="65"/>
      <c r="R389" s="65"/>
      <c r="S389" s="65"/>
    </row>
    <row r="390" spans="2:19" ht="15" x14ac:dyDescent="0.25">
      <c r="B390" s="65"/>
      <c r="C390" s="65"/>
      <c r="F390" s="65"/>
      <c r="G390" s="65"/>
      <c r="J390" s="65"/>
      <c r="K390" s="65"/>
      <c r="N390" s="65"/>
      <c r="O390" s="65"/>
      <c r="R390" s="65"/>
      <c r="S390" s="65"/>
    </row>
    <row r="391" spans="2:19" ht="15" x14ac:dyDescent="0.25">
      <c r="B391" s="65"/>
      <c r="C391" s="65"/>
      <c r="F391" s="65"/>
      <c r="G391" s="65"/>
      <c r="J391" s="65"/>
      <c r="K391" s="65"/>
      <c r="N391" s="65"/>
      <c r="O391" s="65"/>
      <c r="R391" s="65"/>
      <c r="S391" s="65"/>
    </row>
    <row r="392" spans="2:19" ht="15" x14ac:dyDescent="0.25">
      <c r="B392" s="65"/>
      <c r="C392" s="65"/>
      <c r="F392" s="65"/>
      <c r="G392" s="65"/>
      <c r="J392" s="65"/>
      <c r="K392" s="65"/>
      <c r="N392" s="65"/>
      <c r="O392" s="65"/>
      <c r="R392" s="65"/>
      <c r="S392" s="65"/>
    </row>
    <row r="393" spans="2:19" ht="15" x14ac:dyDescent="0.25">
      <c r="B393" s="65"/>
      <c r="C393" s="65"/>
      <c r="F393" s="65"/>
      <c r="G393" s="65"/>
      <c r="J393" s="65"/>
      <c r="K393" s="65"/>
      <c r="N393" s="65"/>
      <c r="O393" s="65"/>
      <c r="R393" s="65"/>
      <c r="S393" s="65"/>
    </row>
    <row r="394" spans="2:19" ht="15" x14ac:dyDescent="0.25">
      <c r="B394" s="65"/>
      <c r="C394" s="65"/>
      <c r="F394" s="65"/>
      <c r="G394" s="65"/>
      <c r="J394" s="65"/>
      <c r="K394" s="65"/>
      <c r="N394" s="65"/>
      <c r="O394" s="65"/>
      <c r="R394" s="65"/>
      <c r="S394" s="65"/>
    </row>
    <row r="395" spans="2:19" ht="15" x14ac:dyDescent="0.25">
      <c r="B395" s="65"/>
      <c r="C395" s="65"/>
      <c r="F395" s="65"/>
      <c r="G395" s="65"/>
      <c r="J395" s="65"/>
      <c r="K395" s="65"/>
      <c r="N395" s="65"/>
      <c r="O395" s="65"/>
      <c r="R395" s="65"/>
      <c r="S395" s="65"/>
    </row>
    <row r="396" spans="2:19" ht="15" x14ac:dyDescent="0.25">
      <c r="B396" s="65"/>
      <c r="C396" s="65"/>
      <c r="F396" s="65"/>
      <c r="G396" s="65"/>
      <c r="J396" s="65"/>
      <c r="K396" s="65"/>
      <c r="N396" s="65"/>
      <c r="O396" s="65"/>
      <c r="R396" s="65"/>
      <c r="S396" s="65"/>
    </row>
    <row r="397" spans="2:19" ht="15" x14ac:dyDescent="0.25">
      <c r="B397" s="65"/>
      <c r="C397" s="65"/>
      <c r="F397" s="65"/>
      <c r="G397" s="65"/>
      <c r="J397" s="65"/>
      <c r="K397" s="65"/>
      <c r="N397" s="65"/>
      <c r="O397" s="65"/>
      <c r="R397" s="65"/>
      <c r="S397" s="65"/>
    </row>
    <row r="398" spans="2:19" ht="15" x14ac:dyDescent="0.25">
      <c r="B398" s="65"/>
      <c r="C398" s="65"/>
      <c r="F398" s="65"/>
      <c r="G398" s="65"/>
      <c r="J398" s="65"/>
      <c r="K398" s="65"/>
      <c r="N398" s="65"/>
      <c r="O398" s="65"/>
      <c r="R398" s="65"/>
      <c r="S398" s="65"/>
    </row>
    <row r="399" spans="2:19" ht="15" x14ac:dyDescent="0.25">
      <c r="B399" s="65"/>
      <c r="C399" s="65"/>
      <c r="F399" s="65"/>
      <c r="G399" s="65"/>
      <c r="J399" s="65"/>
      <c r="K399" s="65"/>
      <c r="N399" s="65"/>
      <c r="O399" s="65"/>
      <c r="R399" s="65"/>
      <c r="S399" s="65"/>
    </row>
    <row r="400" spans="2:19" ht="15" x14ac:dyDescent="0.25">
      <c r="B400" s="65"/>
      <c r="C400" s="65"/>
      <c r="F400" s="65"/>
      <c r="G400" s="65"/>
      <c r="J400" s="65"/>
      <c r="K400" s="65"/>
      <c r="N400" s="65"/>
      <c r="O400" s="65"/>
      <c r="R400" s="65"/>
      <c r="S400" s="65"/>
    </row>
    <row r="401" spans="2:19" ht="15" x14ac:dyDescent="0.25">
      <c r="B401" s="65"/>
      <c r="C401" s="65"/>
      <c r="F401" s="65"/>
      <c r="G401" s="65"/>
      <c r="J401" s="65"/>
      <c r="K401" s="65"/>
      <c r="N401" s="65"/>
      <c r="O401" s="65"/>
      <c r="R401" s="65"/>
      <c r="S401" s="65"/>
    </row>
    <row r="402" spans="2:19" ht="15" x14ac:dyDescent="0.25">
      <c r="B402" s="65"/>
      <c r="C402" s="65"/>
      <c r="F402" s="65"/>
      <c r="G402" s="65"/>
      <c r="J402" s="65"/>
      <c r="K402" s="65"/>
      <c r="N402" s="65"/>
      <c r="O402" s="65"/>
      <c r="R402" s="65"/>
      <c r="S402" s="65"/>
    </row>
    <row r="403" spans="2:19" ht="15" x14ac:dyDescent="0.25">
      <c r="B403" s="65"/>
      <c r="C403" s="65"/>
      <c r="F403" s="65"/>
      <c r="G403" s="65"/>
      <c r="J403" s="65"/>
      <c r="K403" s="65"/>
      <c r="N403" s="65"/>
      <c r="O403" s="65"/>
      <c r="R403" s="65"/>
      <c r="S403" s="65"/>
    </row>
    <row r="404" spans="2:19" ht="15" x14ac:dyDescent="0.25">
      <c r="B404" s="65"/>
      <c r="C404" s="65"/>
      <c r="F404" s="65"/>
      <c r="G404" s="65"/>
      <c r="J404" s="65"/>
      <c r="K404" s="65"/>
      <c r="N404" s="65"/>
      <c r="O404" s="65"/>
      <c r="R404" s="65"/>
      <c r="S404" s="65"/>
    </row>
    <row r="405" spans="2:19" ht="15" x14ac:dyDescent="0.25">
      <c r="B405" s="65"/>
      <c r="C405" s="65"/>
      <c r="F405" s="65"/>
      <c r="G405" s="65"/>
      <c r="J405" s="65"/>
      <c r="K405" s="65"/>
      <c r="N405" s="65"/>
      <c r="O405" s="65"/>
      <c r="R405" s="65"/>
      <c r="S405" s="65"/>
    </row>
    <row r="406" spans="2:19" ht="15" x14ac:dyDescent="0.25">
      <c r="B406" s="65"/>
      <c r="C406" s="65"/>
      <c r="F406" s="65"/>
      <c r="G406" s="65"/>
      <c r="J406" s="65"/>
      <c r="K406" s="65"/>
      <c r="N406" s="65"/>
      <c r="O406" s="65"/>
      <c r="R406" s="65"/>
      <c r="S406" s="65"/>
    </row>
    <row r="407" spans="2:19" ht="15" x14ac:dyDescent="0.25">
      <c r="B407" s="65"/>
      <c r="C407" s="65"/>
      <c r="F407" s="65"/>
      <c r="G407" s="65"/>
      <c r="J407" s="65"/>
      <c r="K407" s="65"/>
      <c r="N407" s="65"/>
      <c r="O407" s="65"/>
      <c r="R407" s="65"/>
      <c r="S407" s="65"/>
    </row>
    <row r="408" spans="2:19" ht="15" x14ac:dyDescent="0.25">
      <c r="B408" s="65"/>
      <c r="C408" s="65"/>
      <c r="F408" s="65"/>
      <c r="G408" s="65"/>
      <c r="J408" s="65"/>
      <c r="K408" s="65"/>
      <c r="N408" s="65"/>
      <c r="O408" s="65"/>
      <c r="R408" s="65"/>
      <c r="S408" s="65"/>
    </row>
    <row r="409" spans="2:19" ht="15" x14ac:dyDescent="0.25">
      <c r="B409" s="65"/>
      <c r="C409" s="65"/>
      <c r="F409" s="65"/>
      <c r="G409" s="65"/>
      <c r="J409" s="65"/>
      <c r="K409" s="65"/>
      <c r="N409" s="65"/>
      <c r="O409" s="65"/>
      <c r="R409" s="65"/>
      <c r="S409" s="65"/>
    </row>
    <row r="410" spans="2:19" ht="15" x14ac:dyDescent="0.25">
      <c r="B410" s="65"/>
      <c r="C410" s="65"/>
      <c r="F410" s="65"/>
      <c r="G410" s="65"/>
      <c r="J410" s="65"/>
      <c r="K410" s="65"/>
      <c r="N410" s="65"/>
      <c r="O410" s="65"/>
      <c r="R410" s="65"/>
      <c r="S410" s="65"/>
    </row>
    <row r="411" spans="2:19" ht="15" x14ac:dyDescent="0.25">
      <c r="B411" s="65"/>
      <c r="C411" s="65"/>
      <c r="F411" s="65"/>
      <c r="G411" s="65"/>
      <c r="J411" s="65"/>
      <c r="K411" s="65"/>
      <c r="N411" s="65"/>
      <c r="O411" s="65"/>
      <c r="R411" s="65"/>
      <c r="S411" s="65"/>
    </row>
    <row r="412" spans="2:19" ht="15" x14ac:dyDescent="0.25">
      <c r="B412" s="65"/>
      <c r="C412" s="65"/>
      <c r="F412" s="65"/>
      <c r="G412" s="65"/>
      <c r="J412" s="65"/>
      <c r="K412" s="65"/>
      <c r="N412" s="65"/>
      <c r="O412" s="65"/>
      <c r="R412" s="65"/>
      <c r="S412" s="65"/>
    </row>
    <row r="413" spans="2:19" ht="15" x14ac:dyDescent="0.25">
      <c r="B413" s="65"/>
      <c r="C413" s="65"/>
      <c r="F413" s="65"/>
      <c r="G413" s="65"/>
      <c r="J413" s="65"/>
      <c r="K413" s="65"/>
      <c r="N413" s="65"/>
      <c r="O413" s="65"/>
      <c r="R413" s="65"/>
      <c r="S413" s="65"/>
    </row>
    <row r="414" spans="2:19" ht="15" x14ac:dyDescent="0.25">
      <c r="B414" s="65"/>
      <c r="C414" s="65"/>
      <c r="F414" s="65"/>
      <c r="G414" s="65"/>
      <c r="J414" s="65"/>
      <c r="K414" s="65"/>
      <c r="N414" s="65"/>
      <c r="O414" s="65"/>
      <c r="R414" s="65"/>
      <c r="S414" s="65"/>
    </row>
    <row r="415" spans="2:19" ht="15" x14ac:dyDescent="0.25">
      <c r="B415" s="65"/>
      <c r="C415" s="65"/>
      <c r="F415" s="65"/>
      <c r="G415" s="65"/>
      <c r="J415" s="65"/>
      <c r="K415" s="65"/>
      <c r="N415" s="65"/>
      <c r="O415" s="65"/>
      <c r="R415" s="65"/>
      <c r="S415" s="65"/>
    </row>
    <row r="416" spans="2:19" ht="15" x14ac:dyDescent="0.25">
      <c r="B416" s="65"/>
      <c r="C416" s="65"/>
      <c r="F416" s="65"/>
      <c r="G416" s="65"/>
      <c r="J416" s="65"/>
      <c r="K416" s="65"/>
      <c r="N416" s="65"/>
      <c r="O416" s="65"/>
      <c r="R416" s="65"/>
      <c r="S416" s="65"/>
    </row>
    <row r="417" spans="2:19" ht="15" x14ac:dyDescent="0.25">
      <c r="B417" s="65"/>
      <c r="C417" s="65"/>
      <c r="F417" s="65"/>
      <c r="G417" s="65"/>
      <c r="J417" s="65"/>
      <c r="K417" s="65"/>
      <c r="N417" s="65"/>
      <c r="O417" s="65"/>
      <c r="R417" s="65"/>
      <c r="S417" s="65"/>
    </row>
    <row r="418" spans="2:19" ht="15" x14ac:dyDescent="0.25">
      <c r="B418" s="65"/>
      <c r="C418" s="65"/>
      <c r="F418" s="65"/>
      <c r="G418" s="65"/>
      <c r="J418" s="65"/>
      <c r="K418" s="65"/>
      <c r="N418" s="65"/>
      <c r="O418" s="65"/>
      <c r="R418" s="65"/>
      <c r="S418" s="65"/>
    </row>
    <row r="419" spans="2:19" ht="15" x14ac:dyDescent="0.25">
      <c r="B419" s="65"/>
      <c r="C419" s="65"/>
      <c r="F419" s="65"/>
      <c r="G419" s="65"/>
      <c r="J419" s="65"/>
      <c r="K419" s="65"/>
      <c r="N419" s="65"/>
      <c r="O419" s="65"/>
      <c r="R419" s="65"/>
      <c r="S419" s="65"/>
    </row>
    <row r="420" spans="2:19" ht="15" x14ac:dyDescent="0.25">
      <c r="B420" s="65"/>
      <c r="C420" s="65"/>
      <c r="F420" s="65"/>
      <c r="G420" s="65"/>
      <c r="J420" s="65"/>
      <c r="K420" s="65"/>
      <c r="N420" s="65"/>
      <c r="O420" s="65"/>
      <c r="R420" s="65"/>
      <c r="S420" s="65"/>
    </row>
    <row r="421" spans="2:19" ht="15" x14ac:dyDescent="0.25">
      <c r="B421" s="65"/>
      <c r="C421" s="65"/>
      <c r="F421" s="65"/>
      <c r="G421" s="65"/>
      <c r="J421" s="65"/>
      <c r="K421" s="65"/>
      <c r="N421" s="65"/>
      <c r="O421" s="65"/>
      <c r="R421" s="65"/>
      <c r="S421" s="65"/>
    </row>
    <row r="422" spans="2:19" ht="15" x14ac:dyDescent="0.25">
      <c r="B422" s="65"/>
      <c r="C422" s="65"/>
      <c r="F422" s="65"/>
      <c r="G422" s="65"/>
      <c r="J422" s="65"/>
      <c r="K422" s="65"/>
      <c r="N422" s="65"/>
      <c r="O422" s="65"/>
      <c r="R422" s="65"/>
      <c r="S422" s="65"/>
    </row>
    <row r="423" spans="2:19" ht="15" x14ac:dyDescent="0.25">
      <c r="B423" s="65"/>
      <c r="C423" s="65"/>
      <c r="F423" s="65"/>
      <c r="G423" s="65"/>
      <c r="J423" s="65"/>
      <c r="K423" s="65"/>
      <c r="N423" s="65"/>
      <c r="O423" s="65"/>
      <c r="R423" s="65"/>
      <c r="S423" s="65"/>
    </row>
    <row r="424" spans="2:19" ht="15" x14ac:dyDescent="0.25">
      <c r="B424" s="65"/>
      <c r="C424" s="65"/>
      <c r="F424" s="65"/>
      <c r="G424" s="65"/>
      <c r="J424" s="65"/>
      <c r="K424" s="65"/>
      <c r="N424" s="65"/>
      <c r="O424" s="65"/>
      <c r="R424" s="65"/>
      <c r="S424" s="65"/>
    </row>
    <row r="425" spans="2:19" ht="15" x14ac:dyDescent="0.25">
      <c r="B425" s="65"/>
      <c r="C425" s="65"/>
      <c r="F425" s="65"/>
      <c r="G425" s="65"/>
      <c r="J425" s="65"/>
      <c r="K425" s="65"/>
      <c r="N425" s="65"/>
      <c r="O425" s="65"/>
      <c r="R425" s="65"/>
      <c r="S425" s="65"/>
    </row>
    <row r="426" spans="2:19" ht="15" x14ac:dyDescent="0.25">
      <c r="B426" s="65"/>
      <c r="C426" s="65"/>
      <c r="F426" s="65"/>
      <c r="G426" s="65"/>
      <c r="J426" s="65"/>
      <c r="K426" s="65"/>
      <c r="N426" s="65"/>
      <c r="O426" s="65"/>
      <c r="R426" s="65"/>
      <c r="S426" s="65"/>
    </row>
    <row r="427" spans="2:19" ht="15" x14ac:dyDescent="0.25">
      <c r="B427" s="65"/>
      <c r="C427" s="65"/>
      <c r="F427" s="65"/>
      <c r="G427" s="65"/>
      <c r="J427" s="65"/>
      <c r="K427" s="65"/>
      <c r="N427" s="65"/>
      <c r="O427" s="65"/>
      <c r="R427" s="65"/>
      <c r="S427" s="65"/>
    </row>
    <row r="428" spans="2:19" ht="15" x14ac:dyDescent="0.25">
      <c r="B428" s="65"/>
      <c r="C428" s="65"/>
      <c r="F428" s="65"/>
      <c r="G428" s="65"/>
      <c r="J428" s="65"/>
      <c r="K428" s="65"/>
      <c r="N428" s="65"/>
      <c r="O428" s="65"/>
      <c r="R428" s="65"/>
      <c r="S428" s="65"/>
    </row>
    <row r="429" spans="2:19" ht="15" x14ac:dyDescent="0.25">
      <c r="B429" s="65"/>
      <c r="C429" s="65"/>
      <c r="F429" s="65"/>
      <c r="G429" s="65"/>
      <c r="J429" s="65"/>
      <c r="K429" s="65"/>
      <c r="N429" s="65"/>
      <c r="O429" s="65"/>
      <c r="R429" s="65"/>
      <c r="S429" s="65"/>
    </row>
    <row r="430" spans="2:19" ht="15" x14ac:dyDescent="0.25">
      <c r="B430" s="65"/>
      <c r="C430" s="65"/>
      <c r="F430" s="65"/>
      <c r="G430" s="65"/>
      <c r="J430" s="65"/>
      <c r="K430" s="65"/>
      <c r="N430" s="65"/>
      <c r="O430" s="65"/>
      <c r="R430" s="65"/>
      <c r="S430" s="65"/>
    </row>
    <row r="431" spans="2:19" ht="15" x14ac:dyDescent="0.25">
      <c r="B431" s="65"/>
      <c r="C431" s="65"/>
      <c r="F431" s="65"/>
      <c r="G431" s="65"/>
      <c r="J431" s="65"/>
      <c r="K431" s="65"/>
      <c r="N431" s="65"/>
      <c r="O431" s="65"/>
      <c r="R431" s="65"/>
      <c r="S431" s="65"/>
    </row>
    <row r="432" spans="2:19" ht="15" x14ac:dyDescent="0.25">
      <c r="B432" s="65"/>
      <c r="C432" s="65"/>
      <c r="F432" s="65"/>
      <c r="G432" s="65"/>
      <c r="J432" s="65"/>
      <c r="K432" s="65"/>
      <c r="N432" s="65"/>
      <c r="O432" s="65"/>
      <c r="R432" s="65"/>
      <c r="S432" s="65"/>
    </row>
    <row r="433" spans="2:19" ht="15" x14ac:dyDescent="0.25">
      <c r="B433" s="65"/>
      <c r="C433" s="65"/>
      <c r="F433" s="65"/>
      <c r="G433" s="65"/>
      <c r="J433" s="65"/>
      <c r="K433" s="65"/>
      <c r="N433" s="65"/>
      <c r="O433" s="65"/>
      <c r="R433" s="65"/>
      <c r="S433" s="65"/>
    </row>
    <row r="434" spans="2:19" ht="15" x14ac:dyDescent="0.25">
      <c r="B434" s="65"/>
      <c r="C434" s="65"/>
      <c r="F434" s="65"/>
      <c r="G434" s="65"/>
      <c r="J434" s="65"/>
      <c r="K434" s="65"/>
      <c r="N434" s="65"/>
      <c r="O434" s="65"/>
      <c r="R434" s="65"/>
      <c r="S434" s="65"/>
    </row>
    <row r="435" spans="2:19" ht="15" x14ac:dyDescent="0.25">
      <c r="B435" s="65"/>
      <c r="C435" s="65"/>
      <c r="F435" s="65"/>
      <c r="G435" s="65"/>
      <c r="J435" s="65"/>
      <c r="K435" s="65"/>
      <c r="N435" s="65"/>
      <c r="O435" s="65"/>
      <c r="R435" s="65"/>
      <c r="S435" s="65"/>
    </row>
    <row r="436" spans="2:19" ht="15" x14ac:dyDescent="0.25">
      <c r="B436" s="65"/>
      <c r="C436" s="65"/>
      <c r="F436" s="65"/>
      <c r="G436" s="65"/>
      <c r="J436" s="65"/>
      <c r="K436" s="65"/>
      <c r="N436" s="65"/>
      <c r="O436" s="65"/>
      <c r="R436" s="65"/>
      <c r="S436" s="65"/>
    </row>
    <row r="437" spans="2:19" ht="15" x14ac:dyDescent="0.25">
      <c r="B437" s="65"/>
      <c r="C437" s="65"/>
      <c r="F437" s="65"/>
      <c r="G437" s="65"/>
      <c r="J437" s="65"/>
      <c r="K437" s="65"/>
      <c r="N437" s="65"/>
      <c r="O437" s="65"/>
      <c r="R437" s="65"/>
      <c r="S437" s="65"/>
    </row>
    <row r="438" spans="2:19" ht="15" x14ac:dyDescent="0.25">
      <c r="B438" s="65"/>
      <c r="C438" s="65"/>
      <c r="F438" s="65"/>
      <c r="G438" s="65"/>
      <c r="J438" s="65"/>
      <c r="K438" s="65"/>
      <c r="N438" s="65"/>
      <c r="O438" s="65"/>
      <c r="R438" s="65"/>
      <c r="S438" s="65"/>
    </row>
    <row r="439" spans="2:19" ht="15" x14ac:dyDescent="0.25">
      <c r="B439" s="65"/>
      <c r="C439" s="65"/>
      <c r="F439" s="65"/>
      <c r="G439" s="65"/>
      <c r="J439" s="65"/>
      <c r="K439" s="65"/>
      <c r="N439" s="65"/>
      <c r="O439" s="65"/>
      <c r="R439" s="65"/>
      <c r="S439" s="65"/>
    </row>
    <row r="440" spans="2:19" ht="15" x14ac:dyDescent="0.25">
      <c r="B440" s="65"/>
      <c r="C440" s="65"/>
      <c r="F440" s="65"/>
      <c r="G440" s="65"/>
      <c r="J440" s="65"/>
      <c r="K440" s="65"/>
      <c r="N440" s="65"/>
      <c r="O440" s="65"/>
      <c r="R440" s="65"/>
      <c r="S440" s="65"/>
    </row>
    <row r="441" spans="2:19" ht="15" x14ac:dyDescent="0.25">
      <c r="B441" s="65"/>
      <c r="C441" s="65"/>
      <c r="F441" s="65"/>
      <c r="G441" s="65"/>
      <c r="J441" s="65"/>
      <c r="K441" s="65"/>
      <c r="N441" s="65"/>
      <c r="O441" s="65"/>
      <c r="R441" s="65"/>
      <c r="S441" s="65"/>
    </row>
    <row r="442" spans="2:19" ht="15" x14ac:dyDescent="0.25">
      <c r="B442" s="65"/>
      <c r="C442" s="65"/>
      <c r="F442" s="65"/>
      <c r="G442" s="65"/>
      <c r="J442" s="65"/>
      <c r="K442" s="65"/>
      <c r="N442" s="65"/>
      <c r="O442" s="65"/>
      <c r="R442" s="65"/>
      <c r="S442" s="65"/>
    </row>
    <row r="443" spans="2:19" ht="15" x14ac:dyDescent="0.25">
      <c r="B443" s="65"/>
      <c r="C443" s="65"/>
      <c r="F443" s="65"/>
      <c r="G443" s="65"/>
      <c r="J443" s="65"/>
      <c r="K443" s="65"/>
      <c r="N443" s="65"/>
      <c r="O443" s="65"/>
      <c r="R443" s="65"/>
      <c r="S443" s="65"/>
    </row>
    <row r="444" spans="2:19" ht="15" x14ac:dyDescent="0.25">
      <c r="B444" s="65"/>
      <c r="C444" s="65"/>
      <c r="F444" s="65"/>
      <c r="G444" s="65"/>
      <c r="J444" s="65"/>
      <c r="K444" s="65"/>
      <c r="N444" s="65"/>
      <c r="O444" s="65"/>
      <c r="R444" s="65"/>
      <c r="S444" s="65"/>
    </row>
    <row r="445" spans="2:19" ht="15" x14ac:dyDescent="0.25">
      <c r="B445" s="65"/>
      <c r="C445" s="65"/>
      <c r="F445" s="65"/>
      <c r="G445" s="65"/>
      <c r="J445" s="65"/>
      <c r="K445" s="65"/>
      <c r="N445" s="65"/>
      <c r="O445" s="65"/>
      <c r="R445" s="65"/>
      <c r="S445" s="65"/>
    </row>
    <row r="446" spans="2:19" ht="15" x14ac:dyDescent="0.25">
      <c r="B446" s="65"/>
      <c r="C446" s="65"/>
      <c r="F446" s="65"/>
      <c r="G446" s="65"/>
      <c r="J446" s="65"/>
      <c r="K446" s="65"/>
      <c r="N446" s="65"/>
      <c r="O446" s="65"/>
      <c r="R446" s="65"/>
      <c r="S446" s="65"/>
    </row>
    <row r="447" spans="2:19" ht="15" x14ac:dyDescent="0.25">
      <c r="B447" s="65"/>
      <c r="C447" s="65"/>
      <c r="F447" s="65"/>
      <c r="G447" s="65"/>
      <c r="J447" s="65"/>
      <c r="K447" s="65"/>
      <c r="N447" s="65"/>
      <c r="O447" s="65"/>
      <c r="R447" s="65"/>
      <c r="S447" s="65"/>
    </row>
    <row r="448" spans="2:19" ht="15" x14ac:dyDescent="0.25">
      <c r="B448" s="65"/>
      <c r="C448" s="65"/>
      <c r="F448" s="65"/>
      <c r="G448" s="65"/>
      <c r="J448" s="65"/>
      <c r="K448" s="65"/>
      <c r="N448" s="65"/>
      <c r="O448" s="65"/>
      <c r="R448" s="65"/>
      <c r="S448" s="65"/>
    </row>
    <row r="449" spans="2:19" ht="15" x14ac:dyDescent="0.25">
      <c r="B449" s="65"/>
      <c r="C449" s="65"/>
      <c r="F449" s="65"/>
      <c r="G449" s="65"/>
      <c r="J449" s="65"/>
      <c r="K449" s="65"/>
      <c r="N449" s="65"/>
      <c r="O449" s="65"/>
      <c r="R449" s="65"/>
      <c r="S449" s="65"/>
    </row>
    <row r="450" spans="2:19" ht="15" x14ac:dyDescent="0.25">
      <c r="B450" s="65"/>
      <c r="C450" s="65"/>
      <c r="F450" s="65"/>
      <c r="G450" s="65"/>
      <c r="J450" s="65"/>
      <c r="K450" s="65"/>
      <c r="N450" s="65"/>
      <c r="O450" s="65"/>
      <c r="R450" s="65"/>
      <c r="S450" s="65"/>
    </row>
    <row r="451" spans="2:19" ht="15" x14ac:dyDescent="0.25">
      <c r="B451" s="65"/>
      <c r="C451" s="65"/>
      <c r="F451" s="65"/>
      <c r="G451" s="65"/>
      <c r="J451" s="65"/>
      <c r="K451" s="65"/>
      <c r="N451" s="65"/>
      <c r="O451" s="65"/>
      <c r="R451" s="65"/>
      <c r="S451" s="65"/>
    </row>
    <row r="452" spans="2:19" ht="15" x14ac:dyDescent="0.25">
      <c r="B452" s="65"/>
      <c r="C452" s="65"/>
      <c r="F452" s="65"/>
      <c r="G452" s="65"/>
      <c r="J452" s="65"/>
      <c r="K452" s="65"/>
      <c r="N452" s="65"/>
      <c r="O452" s="65"/>
      <c r="R452" s="65"/>
      <c r="S452" s="65"/>
    </row>
    <row r="453" spans="2:19" ht="15" x14ac:dyDescent="0.25">
      <c r="B453" s="65"/>
      <c r="C453" s="65"/>
      <c r="F453" s="65"/>
      <c r="G453" s="65"/>
      <c r="J453" s="65"/>
      <c r="K453" s="65"/>
      <c r="N453" s="65"/>
      <c r="O453" s="65"/>
      <c r="R453" s="65"/>
      <c r="S453" s="65"/>
    </row>
    <row r="454" spans="2:19" ht="15" x14ac:dyDescent="0.25">
      <c r="B454" s="65"/>
      <c r="C454" s="65"/>
      <c r="F454" s="65"/>
      <c r="G454" s="65"/>
      <c r="J454" s="65"/>
      <c r="K454" s="65"/>
      <c r="N454" s="65"/>
      <c r="O454" s="65"/>
      <c r="R454" s="65"/>
      <c r="S454" s="65"/>
    </row>
    <row r="455" spans="2:19" ht="15" x14ac:dyDescent="0.25">
      <c r="B455" s="65"/>
      <c r="C455" s="65"/>
      <c r="F455" s="65"/>
      <c r="G455" s="65"/>
      <c r="J455" s="65"/>
      <c r="K455" s="65"/>
      <c r="N455" s="65"/>
      <c r="O455" s="65"/>
      <c r="R455" s="65"/>
      <c r="S455" s="65"/>
    </row>
    <row r="456" spans="2:19" ht="15" x14ac:dyDescent="0.25">
      <c r="B456" s="65"/>
      <c r="C456" s="65"/>
      <c r="F456" s="65"/>
      <c r="G456" s="65"/>
      <c r="J456" s="65"/>
      <c r="K456" s="65"/>
      <c r="N456" s="65"/>
      <c r="O456" s="65"/>
      <c r="R456" s="65"/>
      <c r="S456" s="65"/>
    </row>
    <row r="457" spans="2:19" ht="15" x14ac:dyDescent="0.25">
      <c r="B457" s="65"/>
      <c r="C457" s="65"/>
      <c r="F457" s="65"/>
      <c r="G457" s="65"/>
      <c r="J457" s="65"/>
      <c r="K457" s="65"/>
      <c r="N457" s="65"/>
      <c r="O457" s="65"/>
      <c r="R457" s="65"/>
      <c r="S457" s="65"/>
    </row>
    <row r="458" spans="2:19" ht="15" x14ac:dyDescent="0.25">
      <c r="B458" s="65"/>
      <c r="C458" s="65"/>
      <c r="F458" s="65"/>
      <c r="G458" s="65"/>
      <c r="J458" s="65"/>
      <c r="K458" s="65"/>
      <c r="N458" s="65"/>
      <c r="O458" s="65"/>
      <c r="R458" s="65"/>
      <c r="S458" s="65"/>
    </row>
    <row r="459" spans="2:19" ht="15" x14ac:dyDescent="0.25">
      <c r="B459" s="65"/>
      <c r="C459" s="65"/>
      <c r="F459" s="65"/>
      <c r="G459" s="65"/>
      <c r="J459" s="65"/>
      <c r="K459" s="65"/>
      <c r="N459" s="65"/>
      <c r="O459" s="65"/>
      <c r="R459" s="65"/>
      <c r="S459" s="65"/>
    </row>
    <row r="460" spans="2:19" ht="15" x14ac:dyDescent="0.25">
      <c r="B460" s="65"/>
      <c r="C460" s="65"/>
      <c r="F460" s="65"/>
      <c r="G460" s="65"/>
      <c r="J460" s="65"/>
      <c r="K460" s="65"/>
      <c r="N460" s="65"/>
      <c r="O460" s="65"/>
      <c r="R460" s="65"/>
      <c r="S460" s="65"/>
    </row>
    <row r="461" spans="2:19" ht="15" x14ac:dyDescent="0.25">
      <c r="B461" s="65"/>
      <c r="C461" s="65"/>
      <c r="F461" s="65"/>
      <c r="G461" s="65"/>
      <c r="J461" s="65"/>
      <c r="K461" s="65"/>
      <c r="N461" s="65"/>
      <c r="O461" s="65"/>
      <c r="R461" s="65"/>
      <c r="S461" s="65"/>
    </row>
    <row r="462" spans="2:19" ht="15" x14ac:dyDescent="0.25">
      <c r="B462" s="65"/>
      <c r="C462" s="65"/>
      <c r="F462" s="65"/>
      <c r="G462" s="65"/>
      <c r="J462" s="65"/>
      <c r="K462" s="65"/>
      <c r="N462" s="65"/>
      <c r="O462" s="65"/>
      <c r="R462" s="65"/>
      <c r="S462" s="65"/>
    </row>
    <row r="463" spans="2:19" ht="15" x14ac:dyDescent="0.25">
      <c r="B463" s="65"/>
      <c r="C463" s="65"/>
      <c r="F463" s="65"/>
      <c r="G463" s="65"/>
      <c r="J463" s="65"/>
      <c r="K463" s="65"/>
      <c r="N463" s="65"/>
      <c r="O463" s="65"/>
      <c r="R463" s="65"/>
      <c r="S463" s="65"/>
    </row>
    <row r="464" spans="2:19" ht="15" x14ac:dyDescent="0.25">
      <c r="B464" s="65"/>
      <c r="C464" s="65"/>
      <c r="F464" s="65"/>
      <c r="G464" s="65"/>
      <c r="J464" s="65"/>
      <c r="K464" s="65"/>
      <c r="N464" s="65"/>
      <c r="O464" s="65"/>
      <c r="R464" s="65"/>
      <c r="S464" s="65"/>
    </row>
    <row r="465" spans="2:19" ht="15" x14ac:dyDescent="0.25">
      <c r="B465" s="65"/>
      <c r="C465" s="65"/>
      <c r="F465" s="65"/>
      <c r="G465" s="65"/>
      <c r="J465" s="65"/>
      <c r="K465" s="65"/>
      <c r="N465" s="65"/>
      <c r="O465" s="65"/>
      <c r="R465" s="65"/>
      <c r="S465" s="65"/>
    </row>
    <row r="466" spans="2:19" ht="15" x14ac:dyDescent="0.25">
      <c r="B466" s="65"/>
      <c r="C466" s="65"/>
      <c r="F466" s="65"/>
      <c r="G466" s="65"/>
      <c r="J466" s="65"/>
      <c r="K466" s="65"/>
      <c r="N466" s="65"/>
      <c r="O466" s="65"/>
      <c r="R466" s="65"/>
      <c r="S466" s="65"/>
    </row>
    <row r="467" spans="2:19" ht="15" x14ac:dyDescent="0.25">
      <c r="B467" s="65"/>
      <c r="C467" s="65"/>
      <c r="F467" s="65"/>
      <c r="G467" s="65"/>
      <c r="J467" s="65"/>
      <c r="K467" s="65"/>
      <c r="N467" s="65"/>
      <c r="O467" s="65"/>
      <c r="R467" s="65"/>
      <c r="S467" s="65"/>
    </row>
    <row r="468" spans="2:19" ht="15" x14ac:dyDescent="0.25">
      <c r="B468" s="65"/>
      <c r="C468" s="65"/>
      <c r="F468" s="65"/>
      <c r="G468" s="65"/>
      <c r="J468" s="65"/>
      <c r="K468" s="65"/>
      <c r="N468" s="65"/>
      <c r="O468" s="65"/>
      <c r="R468" s="65"/>
      <c r="S468" s="65"/>
    </row>
    <row r="469" spans="2:19" ht="15" x14ac:dyDescent="0.25">
      <c r="B469" s="65"/>
      <c r="C469" s="65"/>
      <c r="F469" s="65"/>
      <c r="G469" s="65"/>
      <c r="J469" s="65"/>
      <c r="K469" s="65"/>
      <c r="N469" s="65"/>
      <c r="O469" s="65"/>
      <c r="R469" s="65"/>
      <c r="S469" s="65"/>
    </row>
    <row r="470" spans="2:19" ht="15" x14ac:dyDescent="0.25">
      <c r="B470" s="65"/>
      <c r="C470" s="65"/>
      <c r="F470" s="65"/>
      <c r="G470" s="65"/>
      <c r="J470" s="65"/>
      <c r="K470" s="65"/>
      <c r="N470" s="65"/>
      <c r="O470" s="65"/>
      <c r="R470" s="65"/>
      <c r="S470" s="65"/>
    </row>
    <row r="471" spans="2:19" ht="15" x14ac:dyDescent="0.25">
      <c r="B471" s="65"/>
      <c r="C471" s="65"/>
      <c r="F471" s="65"/>
      <c r="G471" s="65"/>
      <c r="J471" s="65"/>
      <c r="K471" s="65"/>
      <c r="N471" s="65"/>
      <c r="O471" s="65"/>
      <c r="R471" s="65"/>
      <c r="S471" s="65"/>
    </row>
    <row r="472" spans="2:19" ht="15" x14ac:dyDescent="0.25">
      <c r="B472" s="65"/>
      <c r="C472" s="65"/>
      <c r="F472" s="65"/>
      <c r="G472" s="65"/>
      <c r="J472" s="65"/>
      <c r="K472" s="65"/>
      <c r="N472" s="65"/>
      <c r="O472" s="65"/>
      <c r="R472" s="65"/>
      <c r="S472" s="65"/>
    </row>
    <row r="473" spans="2:19" ht="15" x14ac:dyDescent="0.25">
      <c r="B473" s="65"/>
      <c r="C473" s="65"/>
      <c r="F473" s="65"/>
      <c r="G473" s="65"/>
      <c r="J473" s="65"/>
      <c r="K473" s="65"/>
      <c r="N473" s="65"/>
      <c r="O473" s="65"/>
      <c r="R473" s="65"/>
      <c r="S473" s="65"/>
    </row>
    <row r="474" spans="2:19" ht="15" x14ac:dyDescent="0.25">
      <c r="B474" s="65"/>
      <c r="C474" s="65"/>
      <c r="F474" s="65"/>
      <c r="G474" s="65"/>
      <c r="J474" s="65"/>
      <c r="K474" s="65"/>
      <c r="N474" s="65"/>
      <c r="O474" s="65"/>
      <c r="R474" s="65"/>
      <c r="S474" s="65"/>
    </row>
    <row r="475" spans="2:19" ht="15" x14ac:dyDescent="0.25">
      <c r="B475" s="65"/>
      <c r="C475" s="65"/>
      <c r="F475" s="65"/>
      <c r="G475" s="65"/>
      <c r="J475" s="65"/>
      <c r="K475" s="65"/>
      <c r="N475" s="65"/>
      <c r="O475" s="65"/>
      <c r="R475" s="65"/>
      <c r="S475" s="65"/>
    </row>
    <row r="476" spans="2:19" ht="15" x14ac:dyDescent="0.25">
      <c r="B476" s="65"/>
      <c r="C476" s="65"/>
      <c r="F476" s="65"/>
      <c r="G476" s="65"/>
      <c r="J476" s="65"/>
      <c r="K476" s="65"/>
      <c r="N476" s="65"/>
      <c r="O476" s="65"/>
      <c r="R476" s="65"/>
      <c r="S476" s="65"/>
    </row>
    <row r="477" spans="2:19" ht="15" x14ac:dyDescent="0.25">
      <c r="B477" s="65"/>
      <c r="C477" s="65"/>
      <c r="F477" s="65"/>
      <c r="G477" s="65"/>
      <c r="J477" s="65"/>
      <c r="K477" s="65"/>
      <c r="N477" s="65"/>
      <c r="O477" s="65"/>
      <c r="R477" s="65"/>
      <c r="S477" s="65"/>
    </row>
    <row r="478" spans="2:19" ht="15" x14ac:dyDescent="0.25">
      <c r="B478" s="65"/>
      <c r="C478" s="65"/>
      <c r="F478" s="65"/>
      <c r="G478" s="65"/>
      <c r="J478" s="65"/>
      <c r="K478" s="65"/>
      <c r="N478" s="65"/>
      <c r="O478" s="65"/>
      <c r="R478" s="65"/>
      <c r="S478" s="65"/>
    </row>
    <row r="479" spans="2:19" ht="15" x14ac:dyDescent="0.25">
      <c r="B479" s="65"/>
      <c r="C479" s="65"/>
      <c r="F479" s="65"/>
      <c r="G479" s="65"/>
      <c r="J479" s="65"/>
      <c r="K479" s="65"/>
      <c r="N479" s="65"/>
      <c r="O479" s="65"/>
      <c r="R479" s="65"/>
      <c r="S479" s="65"/>
    </row>
    <row r="480" spans="2:19" ht="15" x14ac:dyDescent="0.25">
      <c r="B480" s="65"/>
      <c r="C480" s="65"/>
      <c r="F480" s="65"/>
      <c r="G480" s="65"/>
      <c r="J480" s="65"/>
      <c r="K480" s="65"/>
      <c r="N480" s="65"/>
      <c r="O480" s="65"/>
      <c r="R480" s="65"/>
      <c r="S480" s="65"/>
    </row>
    <row r="481" spans="2:19" ht="15" x14ac:dyDescent="0.25">
      <c r="B481" s="65"/>
      <c r="C481" s="65"/>
      <c r="F481" s="65"/>
      <c r="G481" s="65"/>
      <c r="J481" s="65"/>
      <c r="K481" s="65"/>
      <c r="N481" s="65"/>
      <c r="O481" s="65"/>
      <c r="R481" s="65"/>
      <c r="S481" s="65"/>
    </row>
    <row r="482" spans="2:19" ht="15" x14ac:dyDescent="0.25">
      <c r="B482" s="65"/>
      <c r="C482" s="65"/>
      <c r="F482" s="65"/>
      <c r="G482" s="65"/>
      <c r="J482" s="65"/>
      <c r="K482" s="65"/>
      <c r="N482" s="65"/>
      <c r="O482" s="65"/>
      <c r="R482" s="65"/>
      <c r="S482" s="65"/>
    </row>
    <row r="483" spans="2:19" ht="15" x14ac:dyDescent="0.25">
      <c r="B483" s="65"/>
      <c r="C483" s="65"/>
      <c r="F483" s="65"/>
      <c r="G483" s="65"/>
      <c r="J483" s="65"/>
      <c r="K483" s="65"/>
      <c r="N483" s="65"/>
      <c r="O483" s="65"/>
      <c r="R483" s="65"/>
      <c r="S483" s="65"/>
    </row>
    <row r="484" spans="2:19" ht="15" x14ac:dyDescent="0.25">
      <c r="B484" s="65"/>
      <c r="C484" s="65"/>
      <c r="F484" s="65"/>
      <c r="G484" s="65"/>
      <c r="J484" s="65"/>
      <c r="K484" s="65"/>
      <c r="N484" s="65"/>
      <c r="O484" s="65"/>
      <c r="R484" s="65"/>
      <c r="S484" s="65"/>
    </row>
    <row r="485" spans="2:19" ht="15" x14ac:dyDescent="0.25">
      <c r="B485" s="65"/>
      <c r="C485" s="65"/>
      <c r="F485" s="65"/>
      <c r="G485" s="65"/>
      <c r="J485" s="65"/>
      <c r="K485" s="65"/>
      <c r="N485" s="65"/>
      <c r="O485" s="65"/>
      <c r="R485" s="65"/>
      <c r="S485" s="65"/>
    </row>
    <row r="486" spans="2:19" ht="15" x14ac:dyDescent="0.25">
      <c r="B486" s="65"/>
      <c r="C486" s="65"/>
      <c r="F486" s="65"/>
      <c r="G486" s="65"/>
      <c r="J486" s="65"/>
      <c r="K486" s="65"/>
      <c r="N486" s="65"/>
      <c r="O486" s="65"/>
      <c r="R486" s="65"/>
      <c r="S486" s="65"/>
    </row>
    <row r="487" spans="2:19" ht="15" x14ac:dyDescent="0.25">
      <c r="B487" s="65"/>
      <c r="C487" s="65"/>
      <c r="F487" s="65"/>
      <c r="G487" s="65"/>
      <c r="J487" s="65"/>
      <c r="K487" s="65"/>
      <c r="N487" s="65"/>
      <c r="O487" s="65"/>
      <c r="R487" s="65"/>
      <c r="S487" s="65"/>
    </row>
    <row r="488" spans="2:19" ht="15" x14ac:dyDescent="0.25">
      <c r="B488" s="65"/>
      <c r="C488" s="65"/>
      <c r="F488" s="65"/>
      <c r="G488" s="65"/>
      <c r="J488" s="65"/>
      <c r="K488" s="65"/>
      <c r="N488" s="65"/>
      <c r="O488" s="65"/>
      <c r="R488" s="65"/>
      <c r="S488" s="65"/>
    </row>
    <row r="489" spans="2:19" ht="15" x14ac:dyDescent="0.25">
      <c r="B489" s="65"/>
      <c r="C489" s="65"/>
      <c r="F489" s="65"/>
      <c r="G489" s="65"/>
      <c r="J489" s="65"/>
      <c r="K489" s="65"/>
      <c r="N489" s="65"/>
      <c r="O489" s="65"/>
      <c r="R489" s="65"/>
      <c r="S489" s="65"/>
    </row>
    <row r="490" spans="2:19" ht="15" x14ac:dyDescent="0.25">
      <c r="B490" s="65"/>
      <c r="C490" s="65"/>
      <c r="F490" s="65"/>
      <c r="G490" s="65"/>
      <c r="J490" s="65"/>
      <c r="K490" s="65"/>
      <c r="N490" s="65"/>
      <c r="O490" s="65"/>
      <c r="R490" s="65"/>
      <c r="S490" s="65"/>
    </row>
    <row r="491" spans="2:19" ht="15" x14ac:dyDescent="0.25">
      <c r="B491" s="65"/>
      <c r="C491" s="65"/>
      <c r="F491" s="65"/>
      <c r="G491" s="65"/>
      <c r="J491" s="65"/>
      <c r="K491" s="65"/>
      <c r="N491" s="65"/>
      <c r="O491" s="65"/>
      <c r="R491" s="65"/>
      <c r="S491" s="65"/>
    </row>
    <row r="492" spans="2:19" ht="15" x14ac:dyDescent="0.25">
      <c r="B492" s="65"/>
      <c r="C492" s="65"/>
      <c r="F492" s="65"/>
      <c r="G492" s="65"/>
      <c r="J492" s="65"/>
      <c r="K492" s="65"/>
      <c r="N492" s="65"/>
      <c r="O492" s="65"/>
      <c r="R492" s="65"/>
      <c r="S492" s="65"/>
    </row>
    <row r="493" spans="2:19" ht="15" x14ac:dyDescent="0.25">
      <c r="B493" s="65"/>
      <c r="C493" s="65"/>
      <c r="F493" s="65"/>
      <c r="G493" s="65"/>
      <c r="J493" s="65"/>
      <c r="K493" s="65"/>
      <c r="N493" s="65"/>
      <c r="O493" s="65"/>
      <c r="R493" s="65"/>
      <c r="S493" s="65"/>
    </row>
    <row r="494" spans="2:19" ht="15" x14ac:dyDescent="0.25">
      <c r="B494" s="65"/>
      <c r="C494" s="65"/>
      <c r="F494" s="65"/>
      <c r="G494" s="65"/>
      <c r="J494" s="65"/>
      <c r="K494" s="65"/>
      <c r="N494" s="65"/>
      <c r="O494" s="65"/>
      <c r="R494" s="65"/>
      <c r="S494" s="65"/>
    </row>
    <row r="495" spans="2:19" ht="15" x14ac:dyDescent="0.25">
      <c r="B495" s="65"/>
      <c r="C495" s="65"/>
      <c r="F495" s="65"/>
      <c r="G495" s="65"/>
      <c r="J495" s="65"/>
      <c r="K495" s="65"/>
      <c r="N495" s="65"/>
      <c r="O495" s="65"/>
      <c r="R495" s="65"/>
      <c r="S495" s="65"/>
    </row>
    <row r="496" spans="2:19" ht="15" x14ac:dyDescent="0.25">
      <c r="B496" s="65"/>
      <c r="C496" s="65"/>
      <c r="F496" s="65"/>
      <c r="G496" s="65"/>
      <c r="J496" s="65"/>
      <c r="K496" s="65"/>
      <c r="N496" s="65"/>
      <c r="O496" s="65"/>
      <c r="R496" s="65"/>
      <c r="S496" s="65"/>
    </row>
    <row r="497" spans="2:19" ht="15" x14ac:dyDescent="0.25">
      <c r="B497" s="65"/>
      <c r="C497" s="65"/>
      <c r="F497" s="65"/>
      <c r="G497" s="65"/>
      <c r="J497" s="65"/>
      <c r="K497" s="65"/>
      <c r="N497" s="65"/>
      <c r="O497" s="65"/>
      <c r="R497" s="65"/>
      <c r="S497" s="65"/>
    </row>
    <row r="498" spans="2:19" ht="15" x14ac:dyDescent="0.25">
      <c r="B498" s="65"/>
      <c r="C498" s="65"/>
      <c r="F498" s="65"/>
      <c r="G498" s="65"/>
      <c r="J498" s="65"/>
      <c r="K498" s="65"/>
      <c r="N498" s="65"/>
      <c r="O498" s="65"/>
      <c r="R498" s="65"/>
      <c r="S498" s="65"/>
    </row>
    <row r="499" spans="2:19" ht="15" x14ac:dyDescent="0.25">
      <c r="B499" s="65"/>
      <c r="C499" s="65"/>
      <c r="F499" s="65"/>
      <c r="G499" s="65"/>
      <c r="J499" s="65"/>
      <c r="K499" s="65"/>
      <c r="N499" s="65"/>
      <c r="O499" s="65"/>
      <c r="R499" s="65"/>
      <c r="S499" s="65"/>
    </row>
    <row r="500" spans="2:19" ht="15" x14ac:dyDescent="0.25">
      <c r="B500" s="65"/>
      <c r="C500" s="65"/>
      <c r="F500" s="65"/>
      <c r="G500" s="65"/>
      <c r="J500" s="65"/>
      <c r="K500" s="65"/>
      <c r="N500" s="65"/>
      <c r="O500" s="65"/>
      <c r="R500" s="65"/>
      <c r="S500" s="65"/>
    </row>
    <row r="501" spans="2:19" ht="15" x14ac:dyDescent="0.25">
      <c r="B501" s="65"/>
      <c r="C501" s="65"/>
      <c r="F501" s="65"/>
      <c r="G501" s="65"/>
      <c r="J501" s="65"/>
      <c r="K501" s="65"/>
      <c r="N501" s="65"/>
      <c r="O501" s="65"/>
      <c r="R501" s="65"/>
      <c r="S501" s="65"/>
    </row>
    <row r="502" spans="2:19" ht="15" x14ac:dyDescent="0.25">
      <c r="B502" s="65"/>
      <c r="C502" s="65"/>
      <c r="F502" s="65"/>
      <c r="G502" s="65"/>
      <c r="J502" s="65"/>
      <c r="K502" s="65"/>
      <c r="N502" s="65"/>
      <c r="O502" s="65"/>
      <c r="R502" s="65"/>
      <c r="S502" s="65"/>
    </row>
    <row r="503" spans="2:19" ht="15" x14ac:dyDescent="0.25">
      <c r="B503" s="65"/>
      <c r="C503" s="65"/>
      <c r="F503" s="65"/>
      <c r="G503" s="65"/>
      <c r="J503" s="65"/>
      <c r="K503" s="65"/>
      <c r="N503" s="65"/>
      <c r="O503" s="65"/>
      <c r="R503" s="65"/>
      <c r="S503" s="65"/>
    </row>
    <row r="504" spans="2:19" ht="15" x14ac:dyDescent="0.25">
      <c r="B504" s="65"/>
      <c r="C504" s="65"/>
      <c r="F504" s="65"/>
      <c r="G504" s="65"/>
      <c r="J504" s="65"/>
      <c r="K504" s="65"/>
      <c r="N504" s="65"/>
      <c r="O504" s="65"/>
      <c r="R504" s="65"/>
      <c r="S504" s="65"/>
    </row>
    <row r="505" spans="2:19" ht="15" x14ac:dyDescent="0.25">
      <c r="B505" s="65"/>
      <c r="C505" s="65"/>
      <c r="F505" s="65"/>
      <c r="G505" s="65"/>
      <c r="J505" s="65"/>
      <c r="K505" s="65"/>
      <c r="N505" s="65"/>
      <c r="O505" s="65"/>
      <c r="R505" s="65"/>
      <c r="S505" s="65"/>
    </row>
    <row r="506" spans="2:19" ht="15" x14ac:dyDescent="0.25">
      <c r="B506" s="65"/>
      <c r="C506" s="65"/>
      <c r="F506" s="65"/>
      <c r="G506" s="65"/>
      <c r="J506" s="65"/>
      <c r="K506" s="65"/>
      <c r="N506" s="65"/>
      <c r="O506" s="65"/>
      <c r="R506" s="65"/>
      <c r="S506" s="65"/>
    </row>
    <row r="507" spans="2:19" ht="15" x14ac:dyDescent="0.25">
      <c r="B507" s="65"/>
      <c r="C507" s="65"/>
      <c r="F507" s="65"/>
      <c r="G507" s="65"/>
      <c r="J507" s="65"/>
      <c r="K507" s="65"/>
      <c r="N507" s="65"/>
      <c r="O507" s="65"/>
      <c r="R507" s="65"/>
      <c r="S507" s="65"/>
    </row>
    <row r="508" spans="2:19" ht="15" x14ac:dyDescent="0.25">
      <c r="B508" s="65"/>
      <c r="C508" s="65"/>
      <c r="F508" s="65"/>
      <c r="G508" s="65"/>
      <c r="J508" s="65"/>
      <c r="K508" s="65"/>
      <c r="N508" s="65"/>
      <c r="O508" s="65"/>
      <c r="R508" s="65"/>
      <c r="S508" s="65"/>
    </row>
    <row r="509" spans="2:19" ht="15" x14ac:dyDescent="0.25">
      <c r="B509" s="65"/>
      <c r="C509" s="65"/>
      <c r="F509" s="65"/>
      <c r="G509" s="65"/>
      <c r="J509" s="65"/>
      <c r="K509" s="65"/>
      <c r="N509" s="65"/>
      <c r="O509" s="65"/>
      <c r="R509" s="65"/>
      <c r="S509" s="65"/>
    </row>
    <row r="510" spans="2:19" ht="15" x14ac:dyDescent="0.25">
      <c r="B510" s="65"/>
      <c r="C510" s="65"/>
      <c r="F510" s="65"/>
      <c r="G510" s="65"/>
      <c r="J510" s="65"/>
      <c r="K510" s="65"/>
      <c r="N510" s="65"/>
      <c r="O510" s="65"/>
      <c r="R510" s="65"/>
      <c r="S510" s="65"/>
    </row>
    <row r="511" spans="2:19" ht="15" x14ac:dyDescent="0.25">
      <c r="B511" s="65"/>
      <c r="C511" s="65"/>
      <c r="F511" s="65"/>
      <c r="G511" s="65"/>
      <c r="J511" s="65"/>
      <c r="K511" s="65"/>
      <c r="N511" s="65"/>
      <c r="O511" s="65"/>
      <c r="R511" s="65"/>
      <c r="S511" s="65"/>
    </row>
    <row r="512" spans="2:19" ht="15" x14ac:dyDescent="0.25">
      <c r="B512" s="65"/>
      <c r="C512" s="65"/>
      <c r="F512" s="65"/>
      <c r="G512" s="65"/>
      <c r="J512" s="65"/>
      <c r="K512" s="65"/>
      <c r="N512" s="65"/>
      <c r="O512" s="65"/>
      <c r="R512" s="65"/>
      <c r="S512" s="65"/>
    </row>
    <row r="513" spans="2:19" ht="15" x14ac:dyDescent="0.25">
      <c r="B513" s="65"/>
      <c r="C513" s="65"/>
      <c r="F513" s="65"/>
      <c r="G513" s="65"/>
      <c r="J513" s="65"/>
      <c r="K513" s="65"/>
      <c r="N513" s="65"/>
      <c r="O513" s="65"/>
      <c r="R513" s="65"/>
      <c r="S513" s="65"/>
    </row>
    <row r="514" spans="2:19" ht="15" x14ac:dyDescent="0.25">
      <c r="B514" s="65"/>
      <c r="C514" s="65"/>
      <c r="F514" s="65"/>
      <c r="G514" s="65"/>
      <c r="J514" s="65"/>
      <c r="K514" s="65"/>
      <c r="N514" s="65"/>
      <c r="O514" s="65"/>
      <c r="R514" s="65"/>
      <c r="S514" s="65"/>
    </row>
    <row r="515" spans="2:19" ht="15" x14ac:dyDescent="0.25">
      <c r="B515" s="65"/>
      <c r="C515" s="65"/>
      <c r="F515" s="65"/>
      <c r="G515" s="65"/>
      <c r="J515" s="65"/>
      <c r="K515" s="65"/>
      <c r="N515" s="65"/>
      <c r="O515" s="65"/>
      <c r="R515" s="65"/>
      <c r="S515" s="65"/>
    </row>
    <row r="516" spans="2:19" ht="15" x14ac:dyDescent="0.25">
      <c r="B516" s="65"/>
      <c r="C516" s="65"/>
      <c r="F516" s="65"/>
      <c r="G516" s="65"/>
      <c r="J516" s="65"/>
      <c r="K516" s="65"/>
      <c r="N516" s="65"/>
      <c r="O516" s="65"/>
      <c r="R516" s="65"/>
      <c r="S516" s="65"/>
    </row>
    <row r="517" spans="2:19" ht="15" x14ac:dyDescent="0.25">
      <c r="B517" s="65"/>
      <c r="C517" s="65"/>
      <c r="F517" s="65"/>
      <c r="G517" s="65"/>
      <c r="J517" s="65"/>
      <c r="K517" s="65"/>
      <c r="N517" s="65"/>
      <c r="O517" s="65"/>
      <c r="R517" s="65"/>
      <c r="S517" s="65"/>
    </row>
    <row r="518" spans="2:19" ht="15" x14ac:dyDescent="0.25">
      <c r="B518" s="65"/>
      <c r="C518" s="65"/>
      <c r="F518" s="65"/>
      <c r="G518" s="65"/>
      <c r="J518" s="65"/>
      <c r="K518" s="65"/>
      <c r="N518" s="65"/>
      <c r="O518" s="65"/>
      <c r="R518" s="65"/>
      <c r="S518" s="65"/>
    </row>
    <row r="519" spans="2:19" ht="15" x14ac:dyDescent="0.25">
      <c r="B519" s="65"/>
      <c r="C519" s="65"/>
      <c r="F519" s="65"/>
      <c r="G519" s="65"/>
      <c r="J519" s="65"/>
      <c r="K519" s="65"/>
      <c r="N519" s="65"/>
      <c r="O519" s="65"/>
      <c r="R519" s="65"/>
      <c r="S519" s="65"/>
    </row>
    <row r="520" spans="2:19" ht="15" x14ac:dyDescent="0.25">
      <c r="B520" s="65"/>
      <c r="C520" s="65"/>
      <c r="F520" s="65"/>
      <c r="G520" s="65"/>
      <c r="J520" s="65"/>
      <c r="K520" s="65"/>
      <c r="N520" s="65"/>
      <c r="O520" s="65"/>
      <c r="R520" s="65"/>
      <c r="S520" s="65"/>
    </row>
    <row r="521" spans="2:19" ht="15" x14ac:dyDescent="0.25">
      <c r="B521" s="65"/>
      <c r="C521" s="65"/>
      <c r="F521" s="65"/>
      <c r="G521" s="65"/>
      <c r="J521" s="65"/>
      <c r="K521" s="65"/>
      <c r="N521" s="65"/>
      <c r="O521" s="65"/>
      <c r="R521" s="65"/>
      <c r="S521" s="65"/>
    </row>
    <row r="522" spans="2:19" ht="15" x14ac:dyDescent="0.25">
      <c r="B522" s="65"/>
      <c r="C522" s="65"/>
      <c r="F522" s="65"/>
      <c r="G522" s="65"/>
      <c r="J522" s="65"/>
      <c r="K522" s="65"/>
      <c r="N522" s="65"/>
      <c r="O522" s="65"/>
      <c r="R522" s="65"/>
      <c r="S522" s="65"/>
    </row>
    <row r="523" spans="2:19" ht="15" x14ac:dyDescent="0.25">
      <c r="B523" s="65"/>
      <c r="C523" s="65"/>
      <c r="F523" s="65"/>
      <c r="G523" s="65"/>
      <c r="J523" s="65"/>
      <c r="K523" s="65"/>
      <c r="N523" s="65"/>
      <c r="O523" s="65"/>
      <c r="R523" s="65"/>
      <c r="S523" s="65"/>
    </row>
    <row r="524" spans="2:19" ht="15" x14ac:dyDescent="0.25">
      <c r="B524" s="65"/>
      <c r="C524" s="65"/>
      <c r="F524" s="65"/>
      <c r="G524" s="65"/>
      <c r="J524" s="65"/>
      <c r="K524" s="65"/>
      <c r="N524" s="65"/>
      <c r="O524" s="65"/>
      <c r="R524" s="65"/>
      <c r="S524" s="65"/>
    </row>
    <row r="525" spans="2:19" ht="15" x14ac:dyDescent="0.25">
      <c r="B525" s="65"/>
      <c r="C525" s="65"/>
      <c r="F525" s="65"/>
      <c r="G525" s="65"/>
      <c r="J525" s="65"/>
      <c r="K525" s="65"/>
      <c r="N525" s="65"/>
      <c r="O525" s="65"/>
      <c r="R525" s="65"/>
      <c r="S525" s="65"/>
    </row>
    <row r="526" spans="2:19" ht="15" x14ac:dyDescent="0.25">
      <c r="B526" s="65"/>
      <c r="C526" s="65"/>
      <c r="F526" s="65"/>
      <c r="G526" s="65"/>
      <c r="J526" s="65"/>
      <c r="K526" s="65"/>
      <c r="N526" s="65"/>
      <c r="O526" s="65"/>
      <c r="R526" s="65"/>
      <c r="S526" s="65"/>
    </row>
    <row r="527" spans="2:19" ht="15" x14ac:dyDescent="0.25">
      <c r="B527" s="65"/>
      <c r="C527" s="65"/>
      <c r="F527" s="65"/>
      <c r="G527" s="65"/>
      <c r="J527" s="65"/>
      <c r="K527" s="65"/>
      <c r="N527" s="65"/>
      <c r="O527" s="65"/>
      <c r="R527" s="65"/>
      <c r="S527" s="65"/>
    </row>
    <row r="528" spans="2:19" ht="15" x14ac:dyDescent="0.25">
      <c r="B528" s="65"/>
      <c r="C528" s="65"/>
      <c r="F528" s="65"/>
      <c r="G528" s="65"/>
      <c r="J528" s="65"/>
      <c r="K528" s="65"/>
      <c r="N528" s="65"/>
      <c r="O528" s="65"/>
      <c r="R528" s="65"/>
      <c r="S528" s="65"/>
    </row>
    <row r="529" spans="2:19" ht="15" x14ac:dyDescent="0.25">
      <c r="B529" s="65"/>
      <c r="C529" s="65"/>
      <c r="F529" s="65"/>
      <c r="G529" s="65"/>
      <c r="J529" s="65"/>
      <c r="K529" s="65"/>
      <c r="N529" s="65"/>
      <c r="O529" s="65"/>
      <c r="R529" s="65"/>
      <c r="S529" s="65"/>
    </row>
    <row r="530" spans="2:19" ht="15" x14ac:dyDescent="0.25">
      <c r="B530" s="65"/>
      <c r="C530" s="65"/>
      <c r="F530" s="65"/>
      <c r="G530" s="65"/>
      <c r="J530" s="65"/>
      <c r="K530" s="65"/>
      <c r="N530" s="65"/>
      <c r="O530" s="65"/>
      <c r="R530" s="65"/>
      <c r="S530" s="65"/>
    </row>
    <row r="531" spans="2:19" ht="15" x14ac:dyDescent="0.25">
      <c r="B531" s="65"/>
      <c r="C531" s="65"/>
      <c r="F531" s="65"/>
      <c r="G531" s="65"/>
      <c r="J531" s="65"/>
      <c r="K531" s="65"/>
      <c r="N531" s="65"/>
      <c r="O531" s="65"/>
      <c r="R531" s="65"/>
      <c r="S531" s="65"/>
    </row>
    <row r="532" spans="2:19" ht="15" x14ac:dyDescent="0.25">
      <c r="B532" s="65"/>
      <c r="C532" s="65"/>
      <c r="F532" s="65"/>
      <c r="G532" s="65"/>
      <c r="J532" s="65"/>
      <c r="K532" s="65"/>
      <c r="N532" s="65"/>
      <c r="O532" s="65"/>
      <c r="R532" s="65"/>
      <c r="S532" s="65"/>
    </row>
    <row r="533" spans="2:19" ht="15" x14ac:dyDescent="0.25">
      <c r="B533" s="65"/>
      <c r="C533" s="65"/>
      <c r="F533" s="65"/>
      <c r="G533" s="65"/>
      <c r="J533" s="65"/>
      <c r="K533" s="65"/>
      <c r="N533" s="65"/>
      <c r="O533" s="65"/>
      <c r="R533" s="65"/>
      <c r="S533" s="65"/>
    </row>
    <row r="534" spans="2:19" ht="15" x14ac:dyDescent="0.25">
      <c r="B534" s="65"/>
      <c r="C534" s="65"/>
      <c r="F534" s="65"/>
      <c r="G534" s="65"/>
      <c r="J534" s="65"/>
      <c r="K534" s="65"/>
      <c r="N534" s="65"/>
      <c r="O534" s="65"/>
      <c r="R534" s="65"/>
      <c r="S534" s="65"/>
    </row>
    <row r="535" spans="2:19" ht="15" x14ac:dyDescent="0.25">
      <c r="B535" s="65"/>
      <c r="C535" s="65"/>
      <c r="F535" s="65"/>
      <c r="G535" s="65"/>
      <c r="J535" s="65"/>
      <c r="K535" s="65"/>
      <c r="N535" s="65"/>
      <c r="O535" s="65"/>
      <c r="R535" s="65"/>
      <c r="S535" s="65"/>
    </row>
    <row r="536" spans="2:19" ht="15" x14ac:dyDescent="0.25">
      <c r="B536" s="65"/>
      <c r="C536" s="65"/>
      <c r="F536" s="65"/>
      <c r="G536" s="65"/>
      <c r="J536" s="65"/>
      <c r="K536" s="65"/>
      <c r="N536" s="65"/>
      <c r="O536" s="65"/>
      <c r="R536" s="65"/>
      <c r="S536" s="65"/>
    </row>
    <row r="537" spans="2:19" ht="15" x14ac:dyDescent="0.25">
      <c r="B537" s="65"/>
      <c r="C537" s="65"/>
      <c r="F537" s="65"/>
      <c r="G537" s="65"/>
      <c r="J537" s="65"/>
      <c r="K537" s="65"/>
      <c r="N537" s="65"/>
      <c r="O537" s="65"/>
      <c r="R537" s="65"/>
      <c r="S537" s="65"/>
    </row>
    <row r="538" spans="2:19" ht="15" x14ac:dyDescent="0.25">
      <c r="B538" s="65"/>
      <c r="C538" s="65"/>
      <c r="F538" s="65"/>
      <c r="G538" s="65"/>
      <c r="J538" s="65"/>
      <c r="K538" s="65"/>
      <c r="N538" s="65"/>
      <c r="O538" s="65"/>
      <c r="R538" s="65"/>
      <c r="S538" s="65"/>
    </row>
    <row r="539" spans="2:19" ht="15" x14ac:dyDescent="0.25">
      <c r="B539" s="65"/>
      <c r="C539" s="65"/>
      <c r="F539" s="65"/>
      <c r="G539" s="65"/>
      <c r="J539" s="65"/>
      <c r="K539" s="65"/>
      <c r="N539" s="65"/>
      <c r="O539" s="65"/>
      <c r="R539" s="65"/>
      <c r="S539" s="65"/>
    </row>
    <row r="540" spans="2:19" ht="15" x14ac:dyDescent="0.25">
      <c r="B540" s="65"/>
      <c r="C540" s="65"/>
      <c r="F540" s="65"/>
      <c r="G540" s="65"/>
      <c r="J540" s="65"/>
      <c r="K540" s="65"/>
      <c r="N540" s="65"/>
      <c r="O540" s="65"/>
      <c r="R540" s="65"/>
      <c r="S540" s="65"/>
    </row>
    <row r="541" spans="2:19" ht="15" x14ac:dyDescent="0.25">
      <c r="B541" s="65"/>
      <c r="C541" s="65"/>
      <c r="F541" s="65"/>
      <c r="G541" s="65"/>
      <c r="J541" s="65"/>
      <c r="K541" s="65"/>
      <c r="N541" s="65"/>
      <c r="O541" s="65"/>
      <c r="R541" s="65"/>
      <c r="S541" s="65"/>
    </row>
    <row r="542" spans="2:19" ht="15" x14ac:dyDescent="0.25">
      <c r="B542" s="65"/>
      <c r="C542" s="65"/>
      <c r="F542" s="65"/>
      <c r="G542" s="65"/>
      <c r="J542" s="65"/>
      <c r="K542" s="65"/>
      <c r="N542" s="65"/>
      <c r="O542" s="65"/>
      <c r="R542" s="65"/>
      <c r="S542" s="65"/>
    </row>
    <row r="543" spans="2:19" ht="15" x14ac:dyDescent="0.25">
      <c r="B543" s="65"/>
      <c r="C543" s="65"/>
      <c r="F543" s="65"/>
      <c r="G543" s="65"/>
      <c r="J543" s="65"/>
      <c r="K543" s="65"/>
      <c r="N543" s="65"/>
      <c r="O543" s="65"/>
      <c r="R543" s="65"/>
      <c r="S543" s="65"/>
    </row>
    <row r="544" spans="2:19" ht="15" x14ac:dyDescent="0.25">
      <c r="B544" s="65"/>
      <c r="C544" s="65"/>
      <c r="F544" s="65"/>
      <c r="G544" s="65"/>
      <c r="J544" s="65"/>
      <c r="K544" s="65"/>
      <c r="N544" s="65"/>
      <c r="O544" s="65"/>
      <c r="R544" s="65"/>
      <c r="S544" s="65"/>
    </row>
    <row r="545" spans="2:19" ht="15" x14ac:dyDescent="0.25">
      <c r="B545" s="65"/>
      <c r="C545" s="65"/>
      <c r="F545" s="65"/>
      <c r="G545" s="65"/>
      <c r="J545" s="65"/>
      <c r="K545" s="65"/>
      <c r="N545" s="65"/>
      <c r="O545" s="65"/>
      <c r="R545" s="65"/>
      <c r="S545" s="65"/>
    </row>
    <row r="546" spans="2:19" ht="15" x14ac:dyDescent="0.25">
      <c r="B546" s="65"/>
      <c r="C546" s="65"/>
      <c r="F546" s="65"/>
      <c r="G546" s="65"/>
      <c r="J546" s="65"/>
      <c r="K546" s="65"/>
      <c r="N546" s="65"/>
      <c r="O546" s="65"/>
      <c r="R546" s="65"/>
      <c r="S546" s="65"/>
    </row>
    <row r="547" spans="2:19" ht="15" x14ac:dyDescent="0.25">
      <c r="B547" s="65"/>
      <c r="C547" s="65"/>
      <c r="F547" s="65"/>
      <c r="G547" s="65"/>
      <c r="J547" s="65"/>
      <c r="K547" s="65"/>
      <c r="N547" s="65"/>
      <c r="O547" s="65"/>
      <c r="R547" s="65"/>
      <c r="S547" s="65"/>
    </row>
    <row r="548" spans="2:19" ht="15" x14ac:dyDescent="0.25">
      <c r="B548" s="65"/>
      <c r="C548" s="65"/>
      <c r="F548" s="65"/>
      <c r="G548" s="65"/>
      <c r="J548" s="65"/>
      <c r="K548" s="65"/>
      <c r="N548" s="65"/>
      <c r="O548" s="65"/>
      <c r="R548" s="65"/>
      <c r="S548" s="65"/>
    </row>
    <row r="549" spans="2:19" ht="15" x14ac:dyDescent="0.25">
      <c r="B549" s="65"/>
      <c r="C549" s="65"/>
      <c r="F549" s="65"/>
      <c r="G549" s="65"/>
      <c r="J549" s="65"/>
      <c r="K549" s="65"/>
      <c r="N549" s="65"/>
      <c r="O549" s="65"/>
      <c r="R549" s="65"/>
      <c r="S549" s="65"/>
    </row>
    <row r="550" spans="2:19" ht="15" x14ac:dyDescent="0.25">
      <c r="B550" s="65"/>
      <c r="C550" s="65"/>
      <c r="F550" s="65"/>
      <c r="G550" s="65"/>
      <c r="J550" s="65"/>
      <c r="K550" s="65"/>
      <c r="N550" s="65"/>
      <c r="O550" s="65"/>
      <c r="R550" s="65"/>
      <c r="S550" s="65"/>
    </row>
    <row r="551" spans="2:19" ht="15" x14ac:dyDescent="0.25">
      <c r="B551" s="65"/>
      <c r="C551" s="65"/>
      <c r="F551" s="65"/>
      <c r="G551" s="65"/>
      <c r="J551" s="65"/>
      <c r="K551" s="65"/>
      <c r="N551" s="65"/>
      <c r="O551" s="65"/>
      <c r="R551" s="65"/>
      <c r="S551" s="65"/>
    </row>
    <row r="552" spans="2:19" ht="15" x14ac:dyDescent="0.25">
      <c r="B552" s="65"/>
      <c r="C552" s="65"/>
      <c r="F552" s="65"/>
      <c r="G552" s="65"/>
      <c r="J552" s="65"/>
      <c r="K552" s="65"/>
      <c r="N552" s="65"/>
      <c r="O552" s="65"/>
      <c r="R552" s="65"/>
      <c r="S552" s="65"/>
    </row>
    <row r="553" spans="2:19" ht="15" x14ac:dyDescent="0.25">
      <c r="B553" s="65"/>
      <c r="C553" s="65"/>
      <c r="F553" s="65"/>
      <c r="G553" s="65"/>
      <c r="J553" s="65"/>
      <c r="K553" s="65"/>
      <c r="N553" s="65"/>
      <c r="O553" s="65"/>
      <c r="R553" s="65"/>
      <c r="S553" s="65"/>
    </row>
    <row r="554" spans="2:19" ht="15" x14ac:dyDescent="0.25">
      <c r="B554" s="65"/>
      <c r="C554" s="65"/>
      <c r="F554" s="65"/>
      <c r="G554" s="65"/>
      <c r="J554" s="65"/>
      <c r="K554" s="65"/>
      <c r="N554" s="65"/>
      <c r="O554" s="65"/>
      <c r="R554" s="65"/>
      <c r="S554" s="65"/>
    </row>
    <row r="555" spans="2:19" ht="15" x14ac:dyDescent="0.25">
      <c r="B555" s="65"/>
      <c r="C555" s="65"/>
      <c r="F555" s="65"/>
      <c r="G555" s="65"/>
      <c r="J555" s="65"/>
      <c r="K555" s="65"/>
      <c r="N555" s="65"/>
      <c r="O555" s="65"/>
      <c r="R555" s="65"/>
      <c r="S555" s="65"/>
    </row>
    <row r="556" spans="2:19" ht="15" x14ac:dyDescent="0.25">
      <c r="B556" s="65"/>
      <c r="C556" s="65"/>
      <c r="F556" s="65"/>
      <c r="G556" s="65"/>
      <c r="J556" s="65"/>
      <c r="K556" s="65"/>
      <c r="N556" s="65"/>
      <c r="O556" s="65"/>
      <c r="R556" s="65"/>
      <c r="S556" s="65"/>
    </row>
    <row r="557" spans="2:19" ht="15" x14ac:dyDescent="0.25">
      <c r="B557" s="65"/>
      <c r="C557" s="65"/>
      <c r="F557" s="65"/>
      <c r="G557" s="65"/>
      <c r="J557" s="65"/>
      <c r="K557" s="65"/>
      <c r="N557" s="65"/>
      <c r="O557" s="65"/>
      <c r="R557" s="65"/>
      <c r="S557" s="65"/>
    </row>
    <row r="558" spans="2:19" ht="15" x14ac:dyDescent="0.25">
      <c r="B558" s="65"/>
      <c r="C558" s="65"/>
      <c r="F558" s="65"/>
      <c r="G558" s="65"/>
      <c r="J558" s="65"/>
      <c r="K558" s="65"/>
      <c r="N558" s="65"/>
      <c r="O558" s="65"/>
      <c r="R558" s="65"/>
      <c r="S558" s="65"/>
    </row>
    <row r="559" spans="2:19" ht="15" x14ac:dyDescent="0.25">
      <c r="B559" s="65"/>
      <c r="C559" s="65"/>
      <c r="F559" s="65"/>
      <c r="G559" s="65"/>
      <c r="J559" s="65"/>
      <c r="K559" s="65"/>
      <c r="N559" s="65"/>
      <c r="O559" s="65"/>
      <c r="R559" s="65"/>
      <c r="S559" s="65"/>
    </row>
    <row r="560" spans="2:19" ht="15" x14ac:dyDescent="0.25">
      <c r="B560" s="65"/>
      <c r="C560" s="65"/>
      <c r="F560" s="65"/>
      <c r="G560" s="65"/>
      <c r="J560" s="65"/>
      <c r="K560" s="65"/>
      <c r="N560" s="65"/>
      <c r="O560" s="65"/>
      <c r="R560" s="65"/>
      <c r="S560" s="65"/>
    </row>
    <row r="561" spans="2:19" ht="15" x14ac:dyDescent="0.25">
      <c r="B561" s="65"/>
      <c r="C561" s="65"/>
      <c r="F561" s="65"/>
      <c r="G561" s="65"/>
      <c r="J561" s="65"/>
      <c r="K561" s="65"/>
      <c r="N561" s="65"/>
      <c r="O561" s="65"/>
      <c r="R561" s="65"/>
      <c r="S561" s="65"/>
    </row>
    <row r="562" spans="2:19" ht="15" x14ac:dyDescent="0.25">
      <c r="B562" s="65"/>
      <c r="C562" s="65"/>
      <c r="F562" s="65"/>
      <c r="G562" s="65"/>
      <c r="J562" s="65"/>
      <c r="K562" s="65"/>
      <c r="N562" s="65"/>
      <c r="O562" s="65"/>
      <c r="R562" s="65"/>
      <c r="S562" s="65"/>
    </row>
    <row r="563" spans="2:19" ht="15" x14ac:dyDescent="0.25">
      <c r="B563" s="65"/>
      <c r="C563" s="65"/>
      <c r="F563" s="65"/>
      <c r="G563" s="65"/>
      <c r="J563" s="65"/>
      <c r="K563" s="65"/>
      <c r="N563" s="65"/>
      <c r="O563" s="65"/>
      <c r="R563" s="65"/>
      <c r="S563" s="65"/>
    </row>
    <row r="564" spans="2:19" ht="15" x14ac:dyDescent="0.25">
      <c r="B564" s="65"/>
      <c r="C564" s="65"/>
      <c r="F564" s="65"/>
      <c r="G564" s="65"/>
      <c r="J564" s="65"/>
      <c r="K564" s="65"/>
      <c r="N564" s="65"/>
      <c r="O564" s="65"/>
      <c r="R564" s="65"/>
      <c r="S564" s="65"/>
    </row>
    <row r="565" spans="2:19" ht="15" x14ac:dyDescent="0.25">
      <c r="B565" s="65"/>
      <c r="C565" s="65"/>
      <c r="F565" s="65"/>
      <c r="G565" s="65"/>
      <c r="J565" s="65"/>
      <c r="K565" s="65"/>
      <c r="N565" s="65"/>
      <c r="O565" s="65"/>
      <c r="R565" s="65"/>
      <c r="S565" s="65"/>
    </row>
    <row r="566" spans="2:19" ht="15" x14ac:dyDescent="0.25">
      <c r="B566" s="65"/>
      <c r="C566" s="65"/>
      <c r="F566" s="65"/>
      <c r="G566" s="65"/>
      <c r="J566" s="65"/>
      <c r="K566" s="65"/>
      <c r="N566" s="65"/>
      <c r="O566" s="65"/>
      <c r="R566" s="65"/>
      <c r="S566" s="65"/>
    </row>
    <row r="567" spans="2:19" ht="15" x14ac:dyDescent="0.25">
      <c r="B567" s="65"/>
      <c r="C567" s="65"/>
      <c r="F567" s="65"/>
      <c r="G567" s="65"/>
      <c r="J567" s="65"/>
      <c r="K567" s="65"/>
      <c r="N567" s="65"/>
      <c r="O567" s="65"/>
      <c r="R567" s="65"/>
      <c r="S567" s="65"/>
    </row>
    <row r="568" spans="2:19" ht="15" x14ac:dyDescent="0.25">
      <c r="B568" s="65"/>
      <c r="C568" s="65"/>
      <c r="F568" s="65"/>
      <c r="G568" s="65"/>
      <c r="J568" s="65"/>
      <c r="K568" s="65"/>
      <c r="N568" s="65"/>
      <c r="O568" s="65"/>
      <c r="R568" s="65"/>
      <c r="S568" s="65"/>
    </row>
    <row r="569" spans="2:19" ht="15" x14ac:dyDescent="0.25">
      <c r="B569" s="65"/>
      <c r="C569" s="65"/>
      <c r="F569" s="65"/>
      <c r="G569" s="65"/>
      <c r="J569" s="65"/>
      <c r="K569" s="65"/>
      <c r="N569" s="65"/>
      <c r="O569" s="65"/>
      <c r="R569" s="65"/>
      <c r="S569" s="65"/>
    </row>
    <row r="570" spans="2:19" ht="15" x14ac:dyDescent="0.25">
      <c r="B570" s="65"/>
      <c r="C570" s="65"/>
      <c r="F570" s="65"/>
      <c r="G570" s="65"/>
      <c r="J570" s="65"/>
      <c r="K570" s="65"/>
      <c r="N570" s="65"/>
      <c r="O570" s="65"/>
      <c r="R570" s="65"/>
      <c r="S570" s="65"/>
    </row>
    <row r="571" spans="2:19" ht="15" x14ac:dyDescent="0.25">
      <c r="B571" s="65"/>
      <c r="C571" s="65"/>
      <c r="F571" s="65"/>
      <c r="G571" s="65"/>
      <c r="J571" s="65"/>
      <c r="K571" s="65"/>
      <c r="N571" s="65"/>
      <c r="O571" s="65"/>
      <c r="R571" s="65"/>
      <c r="S571" s="65"/>
    </row>
    <row r="572" spans="2:19" ht="15" x14ac:dyDescent="0.25">
      <c r="B572" s="65"/>
      <c r="C572" s="65"/>
      <c r="F572" s="65"/>
      <c r="G572" s="65"/>
      <c r="J572" s="65"/>
      <c r="K572" s="65"/>
      <c r="N572" s="65"/>
      <c r="O572" s="65"/>
      <c r="R572" s="65"/>
      <c r="S572" s="65"/>
    </row>
    <row r="573" spans="2:19" ht="15" x14ac:dyDescent="0.25">
      <c r="B573" s="65"/>
      <c r="C573" s="65"/>
      <c r="F573" s="65"/>
      <c r="G573" s="65"/>
      <c r="J573" s="65"/>
      <c r="K573" s="65"/>
      <c r="N573" s="65"/>
      <c r="O573" s="65"/>
      <c r="R573" s="65"/>
      <c r="S573" s="65"/>
    </row>
    <row r="574" spans="2:19" ht="15" x14ac:dyDescent="0.25">
      <c r="B574" s="65"/>
      <c r="C574" s="65"/>
      <c r="F574" s="65"/>
      <c r="G574" s="65"/>
      <c r="J574" s="65"/>
      <c r="K574" s="65"/>
      <c r="N574" s="65"/>
      <c r="O574" s="65"/>
      <c r="R574" s="65"/>
      <c r="S574" s="65"/>
    </row>
    <row r="575" spans="2:19" ht="15" x14ac:dyDescent="0.25">
      <c r="B575" s="65"/>
      <c r="C575" s="65"/>
      <c r="F575" s="65"/>
      <c r="G575" s="65"/>
      <c r="J575" s="65"/>
      <c r="K575" s="65"/>
      <c r="N575" s="65"/>
      <c r="O575" s="65"/>
      <c r="R575" s="65"/>
      <c r="S575" s="65"/>
    </row>
    <row r="576" spans="2:19" ht="15" x14ac:dyDescent="0.25">
      <c r="B576" s="65"/>
      <c r="C576" s="65"/>
      <c r="F576" s="65"/>
      <c r="G576" s="65"/>
      <c r="J576" s="65"/>
      <c r="K576" s="65"/>
      <c r="N576" s="65"/>
      <c r="O576" s="65"/>
      <c r="R576" s="65"/>
      <c r="S576" s="65"/>
    </row>
    <row r="577" spans="2:19" ht="15" x14ac:dyDescent="0.25">
      <c r="B577" s="65"/>
      <c r="C577" s="65"/>
      <c r="F577" s="65"/>
      <c r="G577" s="65"/>
      <c r="J577" s="65"/>
      <c r="K577" s="65"/>
      <c r="N577" s="65"/>
      <c r="O577" s="65"/>
      <c r="R577" s="65"/>
      <c r="S577" s="65"/>
    </row>
    <row r="578" spans="2:19" ht="15" x14ac:dyDescent="0.25">
      <c r="B578" s="65"/>
      <c r="C578" s="65"/>
      <c r="F578" s="65"/>
      <c r="G578" s="65"/>
      <c r="J578" s="65"/>
      <c r="K578" s="65"/>
      <c r="N578" s="65"/>
      <c r="O578" s="65"/>
      <c r="R578" s="65"/>
      <c r="S578" s="65"/>
    </row>
    <row r="579" spans="2:19" ht="15" x14ac:dyDescent="0.25">
      <c r="B579" s="65"/>
      <c r="C579" s="65"/>
      <c r="F579" s="65"/>
      <c r="G579" s="65"/>
      <c r="J579" s="65"/>
      <c r="K579" s="65"/>
      <c r="N579" s="65"/>
      <c r="O579" s="65"/>
      <c r="R579" s="65"/>
      <c r="S579" s="65"/>
    </row>
    <row r="580" spans="2:19" ht="15" x14ac:dyDescent="0.25">
      <c r="B580" s="65"/>
      <c r="C580" s="65"/>
      <c r="F580" s="65"/>
      <c r="G580" s="65"/>
      <c r="J580" s="65"/>
      <c r="K580" s="65"/>
      <c r="N580" s="65"/>
      <c r="O580" s="65"/>
      <c r="R580" s="65"/>
      <c r="S580" s="65"/>
    </row>
    <row r="581" spans="2:19" ht="15" x14ac:dyDescent="0.25">
      <c r="B581" s="65"/>
      <c r="C581" s="65"/>
      <c r="F581" s="65"/>
      <c r="G581" s="65"/>
      <c r="J581" s="65"/>
      <c r="K581" s="65"/>
      <c r="N581" s="65"/>
      <c r="O581" s="65"/>
      <c r="R581" s="65"/>
      <c r="S581" s="65"/>
    </row>
    <row r="582" spans="2:19" ht="15" x14ac:dyDescent="0.25">
      <c r="B582" s="65"/>
      <c r="C582" s="65"/>
      <c r="F582" s="65"/>
      <c r="G582" s="65"/>
      <c r="J582" s="65"/>
      <c r="K582" s="65"/>
      <c r="N582" s="65"/>
      <c r="O582" s="65"/>
      <c r="R582" s="65"/>
      <c r="S582" s="65"/>
    </row>
    <row r="583" spans="2:19" ht="15" x14ac:dyDescent="0.25">
      <c r="B583" s="65"/>
      <c r="C583" s="65"/>
      <c r="F583" s="65"/>
      <c r="G583" s="65"/>
      <c r="J583" s="65"/>
      <c r="K583" s="65"/>
      <c r="N583" s="65"/>
      <c r="O583" s="65"/>
      <c r="R583" s="65"/>
      <c r="S583" s="65"/>
    </row>
    <row r="584" spans="2:19" ht="15" x14ac:dyDescent="0.25">
      <c r="B584" s="65"/>
      <c r="C584" s="65"/>
      <c r="F584" s="65"/>
      <c r="G584" s="65"/>
      <c r="J584" s="65"/>
      <c r="K584" s="65"/>
      <c r="N584" s="65"/>
      <c r="O584" s="65"/>
      <c r="R584" s="65"/>
      <c r="S584" s="65"/>
    </row>
    <row r="585" spans="2:19" ht="15" x14ac:dyDescent="0.25">
      <c r="B585" s="65"/>
      <c r="C585" s="65"/>
      <c r="F585" s="65"/>
      <c r="G585" s="65"/>
      <c r="J585" s="65"/>
      <c r="K585" s="65"/>
      <c r="N585" s="65"/>
      <c r="O585" s="65"/>
      <c r="R585" s="65"/>
      <c r="S585" s="65"/>
    </row>
    <row r="586" spans="2:19" ht="15" x14ac:dyDescent="0.25">
      <c r="B586" s="65"/>
      <c r="C586" s="65"/>
      <c r="F586" s="65"/>
      <c r="G586" s="65"/>
      <c r="J586" s="65"/>
      <c r="K586" s="65"/>
      <c r="N586" s="65"/>
      <c r="O586" s="65"/>
      <c r="R586" s="65"/>
      <c r="S586" s="65"/>
    </row>
    <row r="587" spans="2:19" ht="15" x14ac:dyDescent="0.25">
      <c r="B587" s="65"/>
      <c r="C587" s="65"/>
      <c r="F587" s="65"/>
      <c r="G587" s="65"/>
      <c r="J587" s="65"/>
      <c r="K587" s="65"/>
      <c r="N587" s="65"/>
      <c r="O587" s="65"/>
      <c r="R587" s="65"/>
      <c r="S587" s="65"/>
    </row>
    <row r="588" spans="2:19" ht="15" x14ac:dyDescent="0.25">
      <c r="B588" s="65"/>
      <c r="C588" s="65"/>
      <c r="F588" s="65"/>
      <c r="G588" s="65"/>
      <c r="J588" s="65"/>
      <c r="K588" s="65"/>
      <c r="N588" s="65"/>
      <c r="O588" s="65"/>
      <c r="R588" s="65"/>
      <c r="S588" s="65"/>
    </row>
    <row r="589" spans="2:19" ht="15" x14ac:dyDescent="0.25">
      <c r="B589" s="65"/>
      <c r="C589" s="65"/>
      <c r="F589" s="65"/>
      <c r="G589" s="65"/>
      <c r="J589" s="65"/>
      <c r="K589" s="65"/>
      <c r="N589" s="65"/>
      <c r="O589" s="65"/>
      <c r="R589" s="65"/>
      <c r="S589" s="65"/>
    </row>
    <row r="590" spans="2:19" ht="15" x14ac:dyDescent="0.25">
      <c r="B590" s="65"/>
      <c r="C590" s="65"/>
      <c r="F590" s="65"/>
      <c r="G590" s="65"/>
      <c r="J590" s="65"/>
      <c r="K590" s="65"/>
      <c r="N590" s="65"/>
      <c r="O590" s="65"/>
      <c r="R590" s="65"/>
      <c r="S590" s="65"/>
    </row>
    <row r="591" spans="2:19" ht="15" x14ac:dyDescent="0.25">
      <c r="B591" s="65"/>
      <c r="C591" s="65"/>
      <c r="F591" s="65"/>
      <c r="G591" s="65"/>
      <c r="J591" s="65"/>
      <c r="K591" s="65"/>
      <c r="N591" s="65"/>
      <c r="O591" s="65"/>
      <c r="R591" s="65"/>
      <c r="S591" s="65"/>
    </row>
    <row r="592" spans="2:19" ht="15" x14ac:dyDescent="0.25">
      <c r="B592" s="65"/>
      <c r="C592" s="65"/>
      <c r="F592" s="65"/>
      <c r="G592" s="65"/>
      <c r="J592" s="65"/>
      <c r="K592" s="65"/>
      <c r="N592" s="65"/>
      <c r="O592" s="65"/>
      <c r="R592" s="65"/>
      <c r="S592" s="65"/>
    </row>
    <row r="593" spans="2:19" ht="15" x14ac:dyDescent="0.25">
      <c r="B593" s="65"/>
      <c r="C593" s="65"/>
      <c r="F593" s="65"/>
      <c r="G593" s="65"/>
      <c r="J593" s="65"/>
      <c r="K593" s="65"/>
      <c r="N593" s="65"/>
      <c r="O593" s="65"/>
      <c r="R593" s="65"/>
      <c r="S593" s="65"/>
    </row>
    <row r="594" spans="2:19" ht="15" x14ac:dyDescent="0.25">
      <c r="B594" s="65"/>
      <c r="C594" s="65"/>
      <c r="F594" s="65"/>
      <c r="G594" s="65"/>
      <c r="J594" s="65"/>
      <c r="K594" s="65"/>
      <c r="N594" s="65"/>
      <c r="O594" s="65"/>
      <c r="R594" s="65"/>
      <c r="S594" s="65"/>
    </row>
    <row r="595" spans="2:19" ht="15" x14ac:dyDescent="0.25">
      <c r="B595" s="65"/>
      <c r="C595" s="65"/>
      <c r="F595" s="65"/>
      <c r="G595" s="65"/>
      <c r="J595" s="65"/>
      <c r="K595" s="65"/>
      <c r="N595" s="65"/>
      <c r="O595" s="65"/>
      <c r="R595" s="65"/>
      <c r="S595" s="65"/>
    </row>
    <row r="596" spans="2:19" ht="15" x14ac:dyDescent="0.25">
      <c r="B596" s="65"/>
      <c r="C596" s="65"/>
      <c r="F596" s="65"/>
      <c r="G596" s="65"/>
      <c r="J596" s="65"/>
      <c r="K596" s="65"/>
      <c r="N596" s="65"/>
      <c r="O596" s="65"/>
      <c r="R596" s="65"/>
      <c r="S596" s="65"/>
    </row>
    <row r="597" spans="2:19" ht="15" x14ac:dyDescent="0.25">
      <c r="B597" s="65"/>
      <c r="C597" s="65"/>
      <c r="F597" s="65"/>
      <c r="G597" s="65"/>
      <c r="J597" s="65"/>
      <c r="K597" s="65"/>
      <c r="N597" s="65"/>
      <c r="O597" s="65"/>
      <c r="R597" s="65"/>
      <c r="S597" s="65"/>
    </row>
    <row r="598" spans="2:19" ht="15" x14ac:dyDescent="0.25">
      <c r="B598" s="65"/>
      <c r="C598" s="65"/>
      <c r="F598" s="65"/>
      <c r="G598" s="65"/>
      <c r="J598" s="65"/>
      <c r="K598" s="65"/>
      <c r="N598" s="65"/>
      <c r="O598" s="65"/>
      <c r="R598" s="65"/>
      <c r="S598" s="65"/>
    </row>
    <row r="599" spans="2:19" ht="15" x14ac:dyDescent="0.25">
      <c r="B599" s="65"/>
      <c r="C599" s="65"/>
      <c r="F599" s="65"/>
      <c r="G599" s="65"/>
      <c r="J599" s="65"/>
      <c r="K599" s="65"/>
      <c r="N599" s="65"/>
      <c r="O599" s="65"/>
      <c r="R599" s="65"/>
      <c r="S599" s="65"/>
    </row>
    <row r="600" spans="2:19" ht="15" x14ac:dyDescent="0.25">
      <c r="B600" s="65"/>
      <c r="C600" s="65"/>
      <c r="F600" s="65"/>
      <c r="G600" s="65"/>
      <c r="J600" s="65"/>
      <c r="K600" s="65"/>
      <c r="N600" s="65"/>
      <c r="O600" s="65"/>
      <c r="R600" s="65"/>
      <c r="S600" s="65"/>
    </row>
    <row r="601" spans="2:19" ht="15" x14ac:dyDescent="0.25">
      <c r="B601" s="65"/>
      <c r="C601" s="65"/>
      <c r="F601" s="65"/>
      <c r="G601" s="65"/>
      <c r="J601" s="65"/>
      <c r="K601" s="65"/>
      <c r="N601" s="65"/>
      <c r="O601" s="65"/>
      <c r="R601" s="65"/>
      <c r="S601" s="65"/>
    </row>
    <row r="602" spans="2:19" ht="15" x14ac:dyDescent="0.25">
      <c r="B602" s="65"/>
      <c r="C602" s="65"/>
      <c r="F602" s="65"/>
      <c r="G602" s="65"/>
      <c r="J602" s="65"/>
      <c r="K602" s="65"/>
      <c r="N602" s="65"/>
      <c r="O602" s="65"/>
      <c r="R602" s="65"/>
      <c r="S602" s="65"/>
    </row>
    <row r="603" spans="2:19" ht="15" x14ac:dyDescent="0.25">
      <c r="B603" s="65"/>
      <c r="C603" s="65"/>
      <c r="F603" s="65"/>
      <c r="G603" s="65"/>
      <c r="J603" s="65"/>
      <c r="K603" s="65"/>
      <c r="N603" s="65"/>
      <c r="O603" s="65"/>
      <c r="R603" s="65"/>
      <c r="S603" s="65"/>
    </row>
    <row r="604" spans="2:19" ht="15" x14ac:dyDescent="0.25">
      <c r="B604" s="65"/>
      <c r="C604" s="65"/>
      <c r="F604" s="65"/>
      <c r="G604" s="65"/>
      <c r="J604" s="65"/>
      <c r="K604" s="65"/>
      <c r="N604" s="65"/>
      <c r="O604" s="65"/>
      <c r="R604" s="65"/>
      <c r="S604" s="65"/>
    </row>
    <row r="605" spans="2:19" ht="15" x14ac:dyDescent="0.25">
      <c r="B605" s="65"/>
      <c r="C605" s="65"/>
      <c r="F605" s="65"/>
      <c r="G605" s="65"/>
      <c r="J605" s="65"/>
      <c r="K605" s="65"/>
      <c r="N605" s="65"/>
      <c r="O605" s="65"/>
      <c r="R605" s="65"/>
      <c r="S605" s="65"/>
    </row>
    <row r="606" spans="2:19" ht="15" x14ac:dyDescent="0.25">
      <c r="B606" s="65"/>
      <c r="C606" s="65"/>
      <c r="F606" s="65"/>
      <c r="G606" s="65"/>
      <c r="J606" s="65"/>
      <c r="K606" s="65"/>
      <c r="N606" s="65"/>
      <c r="O606" s="65"/>
      <c r="R606" s="65"/>
      <c r="S606" s="65"/>
    </row>
    <row r="607" spans="2:19" ht="15" x14ac:dyDescent="0.25">
      <c r="B607" s="65"/>
      <c r="C607" s="65"/>
      <c r="F607" s="65"/>
      <c r="G607" s="65"/>
      <c r="J607" s="65"/>
      <c r="K607" s="65"/>
      <c r="N607" s="65"/>
      <c r="O607" s="65"/>
      <c r="R607" s="65"/>
      <c r="S607" s="65"/>
    </row>
    <row r="608" spans="2:19" ht="15" x14ac:dyDescent="0.25">
      <c r="B608" s="65"/>
      <c r="C608" s="65"/>
      <c r="F608" s="65"/>
      <c r="G608" s="65"/>
      <c r="J608" s="65"/>
      <c r="K608" s="65"/>
      <c r="N608" s="65"/>
      <c r="O608" s="65"/>
      <c r="R608" s="65"/>
      <c r="S608" s="65"/>
    </row>
    <row r="609" spans="2:19" ht="15" x14ac:dyDescent="0.25">
      <c r="B609" s="65"/>
      <c r="C609" s="65"/>
      <c r="F609" s="65"/>
      <c r="G609" s="65"/>
      <c r="J609" s="65"/>
      <c r="K609" s="65"/>
      <c r="N609" s="65"/>
      <c r="O609" s="65"/>
      <c r="R609" s="65"/>
      <c r="S609" s="65"/>
    </row>
    <row r="610" spans="2:19" ht="15" x14ac:dyDescent="0.25">
      <c r="B610" s="65"/>
      <c r="C610" s="65"/>
      <c r="F610" s="65"/>
      <c r="G610" s="65"/>
      <c r="J610" s="65"/>
      <c r="K610" s="65"/>
      <c r="N610" s="65"/>
      <c r="O610" s="65"/>
      <c r="R610" s="65"/>
      <c r="S610" s="65"/>
    </row>
    <row r="611" spans="2:19" ht="15" x14ac:dyDescent="0.25">
      <c r="B611" s="65"/>
      <c r="C611" s="65"/>
      <c r="F611" s="65"/>
      <c r="G611" s="65"/>
      <c r="J611" s="65"/>
      <c r="K611" s="65"/>
      <c r="N611" s="65"/>
      <c r="O611" s="65"/>
      <c r="R611" s="65"/>
      <c r="S611" s="65"/>
    </row>
    <row r="612" spans="2:19" ht="15" x14ac:dyDescent="0.25">
      <c r="B612" s="65"/>
      <c r="C612" s="65"/>
      <c r="F612" s="65"/>
      <c r="G612" s="65"/>
      <c r="J612" s="65"/>
      <c r="K612" s="65"/>
      <c r="N612" s="65"/>
      <c r="O612" s="65"/>
      <c r="R612" s="65"/>
      <c r="S612" s="65"/>
    </row>
    <row r="613" spans="2:19" ht="15" x14ac:dyDescent="0.25">
      <c r="B613" s="65"/>
      <c r="C613" s="65"/>
      <c r="F613" s="65"/>
      <c r="G613" s="65"/>
      <c r="J613" s="65"/>
      <c r="K613" s="65"/>
      <c r="N613" s="65"/>
      <c r="O613" s="65"/>
      <c r="R613" s="65"/>
      <c r="S613" s="65"/>
    </row>
    <row r="614" spans="2:19" ht="15" x14ac:dyDescent="0.25">
      <c r="B614" s="65"/>
      <c r="C614" s="65"/>
      <c r="F614" s="65"/>
      <c r="G614" s="65"/>
      <c r="J614" s="65"/>
      <c r="K614" s="65"/>
      <c r="N614" s="65"/>
      <c r="O614" s="65"/>
      <c r="R614" s="65"/>
      <c r="S614" s="65"/>
    </row>
    <row r="615" spans="2:19" ht="15" x14ac:dyDescent="0.25">
      <c r="B615" s="65"/>
      <c r="C615" s="65"/>
      <c r="F615" s="65"/>
      <c r="G615" s="65"/>
      <c r="J615" s="65"/>
      <c r="K615" s="65"/>
      <c r="N615" s="65"/>
      <c r="O615" s="65"/>
      <c r="R615" s="65"/>
      <c r="S615" s="65"/>
    </row>
    <row r="616" spans="2:19" ht="15" x14ac:dyDescent="0.25">
      <c r="B616" s="65"/>
      <c r="C616" s="65"/>
      <c r="F616" s="65"/>
      <c r="G616" s="65"/>
      <c r="J616" s="65"/>
      <c r="K616" s="65"/>
      <c r="N616" s="65"/>
      <c r="O616" s="65"/>
      <c r="R616" s="65"/>
      <c r="S616" s="65"/>
    </row>
    <row r="617" spans="2:19" ht="15" x14ac:dyDescent="0.25">
      <c r="B617" s="65"/>
      <c r="C617" s="65"/>
      <c r="F617" s="65"/>
      <c r="G617" s="65"/>
      <c r="J617" s="65"/>
      <c r="K617" s="65"/>
      <c r="N617" s="65"/>
      <c r="O617" s="65"/>
      <c r="R617" s="65"/>
      <c r="S617" s="65"/>
    </row>
    <row r="618" spans="2:19" ht="15" x14ac:dyDescent="0.25">
      <c r="B618" s="65"/>
      <c r="C618" s="65"/>
      <c r="F618" s="65"/>
      <c r="G618" s="65"/>
      <c r="J618" s="65"/>
      <c r="K618" s="65"/>
      <c r="N618" s="65"/>
      <c r="O618" s="65"/>
      <c r="R618" s="65"/>
      <c r="S618" s="65"/>
    </row>
    <row r="619" spans="2:19" ht="15" x14ac:dyDescent="0.25">
      <c r="B619" s="65"/>
      <c r="C619" s="65"/>
      <c r="F619" s="65"/>
      <c r="G619" s="65"/>
      <c r="J619" s="65"/>
      <c r="K619" s="65"/>
      <c r="N619" s="65"/>
      <c r="O619" s="65"/>
      <c r="R619" s="65"/>
      <c r="S619" s="65"/>
    </row>
    <row r="620" spans="2:19" ht="15" x14ac:dyDescent="0.25">
      <c r="B620" s="65"/>
      <c r="C620" s="65"/>
      <c r="F620" s="65"/>
      <c r="G620" s="65"/>
      <c r="J620" s="65"/>
      <c r="K620" s="65"/>
      <c r="N620" s="65"/>
      <c r="O620" s="65"/>
      <c r="R620" s="65"/>
      <c r="S620" s="65"/>
    </row>
    <row r="621" spans="2:19" ht="15" x14ac:dyDescent="0.25">
      <c r="B621" s="65"/>
      <c r="C621" s="65"/>
      <c r="F621" s="65"/>
      <c r="G621" s="65"/>
      <c r="J621" s="65"/>
      <c r="K621" s="65"/>
      <c r="N621" s="65"/>
      <c r="O621" s="65"/>
      <c r="R621" s="65"/>
      <c r="S621" s="65"/>
    </row>
    <row r="622" spans="2:19" ht="15" x14ac:dyDescent="0.25">
      <c r="B622" s="65"/>
      <c r="C622" s="65"/>
      <c r="F622" s="65"/>
      <c r="G622" s="65"/>
      <c r="J622" s="65"/>
      <c r="K622" s="65"/>
      <c r="N622" s="65"/>
      <c r="O622" s="65"/>
      <c r="R622" s="65"/>
      <c r="S622" s="65"/>
    </row>
    <row r="623" spans="2:19" ht="15" x14ac:dyDescent="0.25">
      <c r="B623" s="65"/>
      <c r="C623" s="65"/>
      <c r="F623" s="65"/>
      <c r="G623" s="65"/>
      <c r="J623" s="65"/>
      <c r="K623" s="65"/>
      <c r="N623" s="65"/>
      <c r="O623" s="65"/>
      <c r="R623" s="65"/>
      <c r="S623" s="65"/>
    </row>
    <row r="624" spans="2:19" ht="15" x14ac:dyDescent="0.25">
      <c r="B624" s="65"/>
      <c r="C624" s="65"/>
      <c r="F624" s="65"/>
      <c r="G624" s="65"/>
      <c r="J624" s="65"/>
      <c r="K624" s="65"/>
      <c r="N624" s="65"/>
      <c r="O624" s="65"/>
      <c r="R624" s="65"/>
      <c r="S624" s="65"/>
    </row>
    <row r="625" spans="2:19" ht="15" x14ac:dyDescent="0.25">
      <c r="B625" s="65"/>
      <c r="C625" s="65"/>
      <c r="F625" s="65"/>
      <c r="G625" s="65"/>
      <c r="J625" s="65"/>
      <c r="K625" s="65"/>
      <c r="N625" s="65"/>
      <c r="O625" s="65"/>
      <c r="R625" s="65"/>
      <c r="S625" s="65"/>
    </row>
    <row r="626" spans="2:19" ht="15" x14ac:dyDescent="0.25">
      <c r="B626" s="65"/>
      <c r="C626" s="65"/>
      <c r="F626" s="65"/>
      <c r="G626" s="65"/>
      <c r="J626" s="65"/>
      <c r="K626" s="65"/>
      <c r="N626" s="65"/>
      <c r="O626" s="65"/>
      <c r="R626" s="65"/>
      <c r="S626" s="65"/>
    </row>
    <row r="627" spans="2:19" ht="15" x14ac:dyDescent="0.25">
      <c r="B627" s="65"/>
      <c r="C627" s="65"/>
      <c r="F627" s="65"/>
      <c r="G627" s="65"/>
      <c r="J627" s="65"/>
      <c r="K627" s="65"/>
      <c r="N627" s="65"/>
      <c r="O627" s="65"/>
      <c r="R627" s="65"/>
      <c r="S627" s="65"/>
    </row>
    <row r="628" spans="2:19" ht="15" x14ac:dyDescent="0.25">
      <c r="B628" s="65"/>
      <c r="C628" s="65"/>
      <c r="F628" s="65"/>
      <c r="G628" s="65"/>
      <c r="J628" s="65"/>
      <c r="K628" s="65"/>
      <c r="N628" s="65"/>
      <c r="O628" s="65"/>
      <c r="R628" s="65"/>
      <c r="S628" s="65"/>
    </row>
    <row r="629" spans="2:19" ht="15" x14ac:dyDescent="0.25">
      <c r="B629" s="65"/>
      <c r="C629" s="65"/>
      <c r="F629" s="65"/>
      <c r="G629" s="65"/>
      <c r="J629" s="65"/>
      <c r="K629" s="65"/>
      <c r="N629" s="65"/>
      <c r="O629" s="65"/>
      <c r="R629" s="65"/>
      <c r="S629" s="65"/>
    </row>
    <row r="630" spans="2:19" ht="15" x14ac:dyDescent="0.25">
      <c r="B630" s="65"/>
      <c r="C630" s="65"/>
      <c r="F630" s="65"/>
      <c r="G630" s="65"/>
      <c r="J630" s="65"/>
      <c r="K630" s="65"/>
      <c r="N630" s="65"/>
      <c r="O630" s="65"/>
      <c r="R630" s="65"/>
      <c r="S630" s="65"/>
    </row>
    <row r="631" spans="2:19" ht="15" x14ac:dyDescent="0.25">
      <c r="B631" s="65"/>
      <c r="C631" s="65"/>
      <c r="F631" s="65"/>
      <c r="G631" s="65"/>
      <c r="J631" s="65"/>
      <c r="K631" s="65"/>
      <c r="N631" s="65"/>
      <c r="O631" s="65"/>
      <c r="R631" s="65"/>
      <c r="S631" s="65"/>
    </row>
    <row r="632" spans="2:19" ht="15" x14ac:dyDescent="0.25">
      <c r="B632" s="65"/>
      <c r="C632" s="65"/>
      <c r="F632" s="65"/>
      <c r="G632" s="65"/>
      <c r="J632" s="65"/>
      <c r="K632" s="65"/>
      <c r="N632" s="65"/>
      <c r="O632" s="65"/>
      <c r="R632" s="65"/>
      <c r="S632" s="65"/>
    </row>
    <row r="633" spans="2:19" ht="15" x14ac:dyDescent="0.25">
      <c r="B633" s="65"/>
      <c r="C633" s="65"/>
      <c r="F633" s="65"/>
      <c r="G633" s="65"/>
      <c r="J633" s="65"/>
      <c r="K633" s="65"/>
      <c r="N633" s="65"/>
      <c r="O633" s="65"/>
      <c r="R633" s="65"/>
      <c r="S633" s="65"/>
    </row>
    <row r="634" spans="2:19" ht="15" x14ac:dyDescent="0.25">
      <c r="B634" s="65"/>
      <c r="C634" s="65"/>
      <c r="F634" s="65"/>
      <c r="G634" s="65"/>
      <c r="J634" s="65"/>
      <c r="K634" s="65"/>
      <c r="N634" s="65"/>
      <c r="O634" s="65"/>
      <c r="R634" s="65"/>
      <c r="S634" s="65"/>
    </row>
    <row r="635" spans="2:19" ht="15" x14ac:dyDescent="0.25">
      <c r="B635" s="65"/>
      <c r="C635" s="65"/>
      <c r="F635" s="65"/>
      <c r="G635" s="65"/>
      <c r="J635" s="65"/>
      <c r="K635" s="65"/>
      <c r="N635" s="65"/>
      <c r="O635" s="65"/>
      <c r="R635" s="65"/>
      <c r="S635" s="65"/>
    </row>
    <row r="636" spans="2:19" ht="15" x14ac:dyDescent="0.25">
      <c r="B636" s="65"/>
      <c r="C636" s="65"/>
      <c r="F636" s="65"/>
      <c r="G636" s="65"/>
      <c r="J636" s="65"/>
      <c r="K636" s="65"/>
      <c r="N636" s="65"/>
      <c r="O636" s="65"/>
      <c r="R636" s="65"/>
      <c r="S636" s="65"/>
    </row>
    <row r="637" spans="2:19" ht="15" x14ac:dyDescent="0.25">
      <c r="B637" s="65"/>
      <c r="C637" s="65"/>
      <c r="F637" s="65"/>
      <c r="G637" s="65"/>
      <c r="J637" s="65"/>
      <c r="K637" s="65"/>
      <c r="N637" s="65"/>
      <c r="O637" s="65"/>
      <c r="R637" s="65"/>
      <c r="S637" s="65"/>
    </row>
    <row r="638" spans="2:19" ht="15" x14ac:dyDescent="0.25">
      <c r="B638" s="65"/>
      <c r="C638" s="65"/>
      <c r="F638" s="65"/>
      <c r="G638" s="65"/>
      <c r="J638" s="65"/>
      <c r="K638" s="65"/>
      <c r="N638" s="65"/>
      <c r="O638" s="65"/>
      <c r="R638" s="65"/>
      <c r="S638" s="65"/>
    </row>
    <row r="639" spans="2:19" ht="15" x14ac:dyDescent="0.25">
      <c r="B639" s="65"/>
      <c r="C639" s="65"/>
      <c r="F639" s="65"/>
      <c r="G639" s="65"/>
      <c r="J639" s="65"/>
      <c r="K639" s="65"/>
      <c r="N639" s="65"/>
      <c r="O639" s="65"/>
      <c r="R639" s="65"/>
      <c r="S639" s="65"/>
    </row>
    <row r="640" spans="2:19" ht="15" x14ac:dyDescent="0.25">
      <c r="B640" s="65"/>
      <c r="C640" s="65"/>
      <c r="F640" s="65"/>
      <c r="G640" s="65"/>
      <c r="J640" s="65"/>
      <c r="K640" s="65"/>
      <c r="N640" s="65"/>
      <c r="O640" s="65"/>
      <c r="R640" s="65"/>
      <c r="S640" s="65"/>
    </row>
    <row r="641" spans="2:19" ht="15" x14ac:dyDescent="0.25">
      <c r="B641" s="65"/>
      <c r="C641" s="65"/>
      <c r="F641" s="65"/>
      <c r="G641" s="65"/>
      <c r="J641" s="65"/>
      <c r="K641" s="65"/>
      <c r="N641" s="65"/>
      <c r="O641" s="65"/>
      <c r="R641" s="65"/>
      <c r="S641" s="65"/>
    </row>
    <row r="642" spans="2:19" ht="15" x14ac:dyDescent="0.25">
      <c r="B642" s="65"/>
      <c r="C642" s="65"/>
      <c r="F642" s="65"/>
      <c r="G642" s="65"/>
      <c r="J642" s="65"/>
      <c r="K642" s="65"/>
      <c r="N642" s="65"/>
      <c r="O642" s="65"/>
      <c r="R642" s="65"/>
      <c r="S642" s="65"/>
    </row>
    <row r="643" spans="2:19" ht="15" x14ac:dyDescent="0.25">
      <c r="B643" s="65"/>
      <c r="C643" s="65"/>
      <c r="F643" s="65"/>
      <c r="G643" s="65"/>
      <c r="J643" s="65"/>
      <c r="K643" s="65"/>
      <c r="N643" s="65"/>
      <c r="O643" s="65"/>
      <c r="R643" s="65"/>
      <c r="S643" s="65"/>
    </row>
    <row r="644" spans="2:19" ht="15" x14ac:dyDescent="0.25">
      <c r="B644" s="65"/>
      <c r="C644" s="65"/>
      <c r="F644" s="65"/>
      <c r="G644" s="65"/>
      <c r="J644" s="65"/>
      <c r="K644" s="65"/>
      <c r="N644" s="65"/>
      <c r="O644" s="65"/>
      <c r="R644" s="65"/>
      <c r="S644" s="65"/>
    </row>
    <row r="645" spans="2:19" ht="15" x14ac:dyDescent="0.25">
      <c r="B645" s="65"/>
      <c r="C645" s="65"/>
      <c r="F645" s="65"/>
      <c r="G645" s="65"/>
      <c r="J645" s="65"/>
      <c r="K645" s="65"/>
      <c r="N645" s="65"/>
      <c r="O645" s="65"/>
      <c r="R645" s="65"/>
      <c r="S645" s="65"/>
    </row>
    <row r="646" spans="2:19" ht="15" x14ac:dyDescent="0.25">
      <c r="B646" s="65"/>
      <c r="C646" s="65"/>
      <c r="F646" s="65"/>
      <c r="G646" s="65"/>
      <c r="J646" s="65"/>
      <c r="K646" s="65"/>
      <c r="N646" s="65"/>
      <c r="O646" s="65"/>
      <c r="R646" s="65"/>
      <c r="S646" s="65"/>
    </row>
    <row r="647" spans="2:19" ht="15" x14ac:dyDescent="0.25">
      <c r="B647" s="65"/>
      <c r="C647" s="65"/>
      <c r="F647" s="65"/>
      <c r="G647" s="65"/>
      <c r="J647" s="65"/>
      <c r="K647" s="65"/>
      <c r="N647" s="65"/>
      <c r="O647" s="65"/>
      <c r="R647" s="65"/>
      <c r="S647" s="65"/>
    </row>
    <row r="648" spans="2:19" ht="15" x14ac:dyDescent="0.25">
      <c r="B648" s="65"/>
      <c r="C648" s="65"/>
      <c r="F648" s="65"/>
      <c r="G648" s="65"/>
      <c r="J648" s="65"/>
      <c r="K648" s="65"/>
      <c r="N648" s="65"/>
      <c r="O648" s="65"/>
      <c r="R648" s="65"/>
      <c r="S648" s="65"/>
    </row>
    <row r="649" spans="2:19" ht="15" x14ac:dyDescent="0.25">
      <c r="B649" s="65"/>
      <c r="C649" s="65"/>
      <c r="F649" s="65"/>
      <c r="G649" s="65"/>
      <c r="J649" s="65"/>
      <c r="K649" s="65"/>
      <c r="N649" s="65"/>
      <c r="O649" s="65"/>
      <c r="R649" s="65"/>
      <c r="S649" s="65"/>
    </row>
    <row r="650" spans="2:19" ht="15" x14ac:dyDescent="0.25">
      <c r="B650" s="65"/>
      <c r="C650" s="65"/>
      <c r="F650" s="65"/>
      <c r="G650" s="65"/>
      <c r="J650" s="65"/>
      <c r="K650" s="65"/>
      <c r="N650" s="65"/>
      <c r="O650" s="65"/>
      <c r="R650" s="65"/>
      <c r="S650" s="65"/>
    </row>
    <row r="651" spans="2:19" ht="15" x14ac:dyDescent="0.25">
      <c r="B651" s="65"/>
      <c r="C651" s="65"/>
      <c r="F651" s="65"/>
      <c r="G651" s="65"/>
      <c r="J651" s="65"/>
      <c r="K651" s="65"/>
      <c r="N651" s="65"/>
      <c r="O651" s="65"/>
      <c r="R651" s="65"/>
      <c r="S651" s="65"/>
    </row>
    <row r="652" spans="2:19" ht="15" x14ac:dyDescent="0.25">
      <c r="B652" s="65"/>
      <c r="C652" s="65"/>
      <c r="F652" s="65"/>
      <c r="G652" s="65"/>
      <c r="J652" s="65"/>
      <c r="K652" s="65"/>
      <c r="N652" s="65"/>
      <c r="O652" s="65"/>
      <c r="R652" s="65"/>
      <c r="S652" s="65"/>
    </row>
    <row r="653" spans="2:19" ht="15" x14ac:dyDescent="0.25">
      <c r="B653" s="65"/>
      <c r="C653" s="65"/>
      <c r="F653" s="65"/>
      <c r="G653" s="65"/>
      <c r="J653" s="65"/>
      <c r="K653" s="65"/>
      <c r="N653" s="65"/>
      <c r="O653" s="65"/>
      <c r="R653" s="65"/>
      <c r="S653" s="65"/>
    </row>
    <row r="654" spans="2:19" ht="15" x14ac:dyDescent="0.25">
      <c r="B654" s="65"/>
      <c r="C654" s="65"/>
      <c r="F654" s="65"/>
      <c r="G654" s="65"/>
      <c r="J654" s="65"/>
      <c r="K654" s="65"/>
      <c r="N654" s="65"/>
      <c r="O654" s="65"/>
      <c r="R654" s="65"/>
      <c r="S654" s="65"/>
    </row>
    <row r="655" spans="2:19" ht="15" x14ac:dyDescent="0.25">
      <c r="B655" s="65"/>
      <c r="C655" s="65"/>
      <c r="F655" s="65"/>
      <c r="G655" s="65"/>
      <c r="J655" s="65"/>
      <c r="K655" s="65"/>
      <c r="N655" s="65"/>
      <c r="O655" s="65"/>
      <c r="R655" s="65"/>
      <c r="S655" s="65"/>
    </row>
    <row r="656" spans="2:19" ht="15" x14ac:dyDescent="0.25">
      <c r="B656" s="65"/>
      <c r="C656" s="65"/>
      <c r="F656" s="65"/>
      <c r="G656" s="65"/>
      <c r="J656" s="65"/>
      <c r="K656" s="65"/>
      <c r="N656" s="65"/>
      <c r="O656" s="65"/>
      <c r="R656" s="65"/>
      <c r="S656" s="65"/>
    </row>
    <row r="657" spans="2:19" ht="15" x14ac:dyDescent="0.25">
      <c r="B657" s="65"/>
      <c r="C657" s="65"/>
      <c r="F657" s="65"/>
      <c r="G657" s="65"/>
      <c r="J657" s="65"/>
      <c r="K657" s="65"/>
      <c r="N657" s="65"/>
      <c r="O657" s="65"/>
      <c r="R657" s="65"/>
      <c r="S657" s="65"/>
    </row>
    <row r="658" spans="2:19" ht="15" x14ac:dyDescent="0.25">
      <c r="B658" s="65"/>
      <c r="C658" s="65"/>
      <c r="F658" s="65"/>
      <c r="G658" s="65"/>
      <c r="J658" s="65"/>
      <c r="K658" s="65"/>
      <c r="N658" s="65"/>
      <c r="O658" s="65"/>
      <c r="R658" s="65"/>
      <c r="S658" s="65"/>
    </row>
    <row r="659" spans="2:19" ht="15" x14ac:dyDescent="0.25">
      <c r="B659" s="65"/>
      <c r="C659" s="65"/>
      <c r="F659" s="65"/>
      <c r="G659" s="65"/>
      <c r="J659" s="65"/>
      <c r="K659" s="65"/>
      <c r="N659" s="65"/>
      <c r="O659" s="65"/>
      <c r="R659" s="65"/>
      <c r="S659" s="65"/>
    </row>
    <row r="660" spans="2:19" ht="15" x14ac:dyDescent="0.25">
      <c r="B660" s="65"/>
      <c r="C660" s="65"/>
      <c r="F660" s="65"/>
      <c r="G660" s="65"/>
      <c r="J660" s="65"/>
      <c r="K660" s="65"/>
      <c r="N660" s="65"/>
      <c r="O660" s="65"/>
      <c r="R660" s="65"/>
      <c r="S660" s="65"/>
    </row>
    <row r="661" spans="2:19" ht="15" x14ac:dyDescent="0.25">
      <c r="B661" s="65"/>
      <c r="C661" s="65"/>
      <c r="F661" s="65"/>
      <c r="G661" s="65"/>
      <c r="J661" s="65"/>
      <c r="K661" s="65"/>
      <c r="N661" s="65"/>
      <c r="O661" s="65"/>
      <c r="R661" s="65"/>
      <c r="S661" s="65"/>
    </row>
    <row r="662" spans="2:19" ht="15" x14ac:dyDescent="0.25">
      <c r="B662" s="65"/>
      <c r="C662" s="65"/>
      <c r="F662" s="65"/>
      <c r="G662" s="65"/>
      <c r="J662" s="65"/>
      <c r="K662" s="65"/>
      <c r="N662" s="65"/>
      <c r="O662" s="65"/>
      <c r="R662" s="65"/>
      <c r="S662" s="65"/>
    </row>
    <row r="663" spans="2:19" ht="15" x14ac:dyDescent="0.25">
      <c r="B663" s="65"/>
      <c r="C663" s="65"/>
      <c r="F663" s="65"/>
      <c r="G663" s="65"/>
      <c r="J663" s="65"/>
      <c r="K663" s="65"/>
      <c r="N663" s="65"/>
      <c r="O663" s="65"/>
      <c r="R663" s="65"/>
      <c r="S663" s="65"/>
    </row>
    <row r="664" spans="2:19" ht="15" x14ac:dyDescent="0.25">
      <c r="B664" s="65"/>
      <c r="C664" s="65"/>
      <c r="F664" s="65"/>
      <c r="G664" s="65"/>
      <c r="J664" s="65"/>
      <c r="K664" s="65"/>
      <c r="N664" s="65"/>
      <c r="O664" s="65"/>
      <c r="R664" s="65"/>
      <c r="S664" s="65"/>
    </row>
    <row r="665" spans="2:19" ht="15" x14ac:dyDescent="0.25">
      <c r="B665" s="65"/>
      <c r="C665" s="65"/>
      <c r="F665" s="65"/>
      <c r="G665" s="65"/>
      <c r="J665" s="65"/>
      <c r="K665" s="65"/>
      <c r="N665" s="65"/>
      <c r="O665" s="65"/>
      <c r="R665" s="65"/>
      <c r="S665" s="65"/>
    </row>
    <row r="666" spans="2:19" ht="15" x14ac:dyDescent="0.25">
      <c r="B666" s="65"/>
      <c r="C666" s="65"/>
      <c r="F666" s="65"/>
      <c r="G666" s="65"/>
      <c r="J666" s="65"/>
      <c r="K666" s="65"/>
      <c r="N666" s="65"/>
      <c r="O666" s="65"/>
      <c r="R666" s="65"/>
      <c r="S666" s="65"/>
    </row>
    <row r="667" spans="2:19" ht="15" x14ac:dyDescent="0.25">
      <c r="B667" s="65"/>
      <c r="C667" s="65"/>
      <c r="F667" s="65"/>
      <c r="G667" s="65"/>
      <c r="J667" s="65"/>
      <c r="K667" s="65"/>
      <c r="N667" s="65"/>
      <c r="O667" s="65"/>
      <c r="R667" s="65"/>
      <c r="S667" s="65"/>
    </row>
    <row r="668" spans="2:19" ht="15" x14ac:dyDescent="0.25">
      <c r="B668" s="65"/>
      <c r="C668" s="65"/>
      <c r="F668" s="65"/>
      <c r="G668" s="65"/>
      <c r="J668" s="65"/>
      <c r="K668" s="65"/>
      <c r="N668" s="65"/>
      <c r="O668" s="65"/>
      <c r="R668" s="65"/>
      <c r="S668" s="65"/>
    </row>
    <row r="669" spans="2:19" ht="15" x14ac:dyDescent="0.25">
      <c r="B669" s="65"/>
      <c r="C669" s="65"/>
      <c r="F669" s="65"/>
      <c r="G669" s="65"/>
      <c r="J669" s="65"/>
      <c r="K669" s="65"/>
      <c r="N669" s="65"/>
      <c r="O669" s="65"/>
      <c r="R669" s="65"/>
      <c r="S669" s="65"/>
    </row>
    <row r="670" spans="2:19" ht="15" x14ac:dyDescent="0.25">
      <c r="B670" s="65"/>
      <c r="C670" s="65"/>
      <c r="F670" s="65"/>
      <c r="G670" s="65"/>
      <c r="J670" s="65"/>
      <c r="K670" s="65"/>
      <c r="N670" s="65"/>
      <c r="O670" s="65"/>
      <c r="R670" s="65"/>
      <c r="S670" s="65"/>
    </row>
    <row r="671" spans="2:19" ht="15" x14ac:dyDescent="0.25">
      <c r="B671" s="65"/>
      <c r="C671" s="65"/>
      <c r="F671" s="65"/>
      <c r="G671" s="65"/>
      <c r="J671" s="65"/>
      <c r="K671" s="65"/>
      <c r="N671" s="65"/>
      <c r="O671" s="65"/>
      <c r="R671" s="65"/>
      <c r="S671" s="65"/>
    </row>
    <row r="672" spans="2:19" ht="15" x14ac:dyDescent="0.25">
      <c r="B672" s="65"/>
      <c r="C672" s="65"/>
      <c r="F672" s="65"/>
      <c r="G672" s="65"/>
      <c r="J672" s="65"/>
      <c r="K672" s="65"/>
      <c r="N672" s="65"/>
      <c r="O672" s="65"/>
      <c r="R672" s="65"/>
      <c r="S672" s="65"/>
    </row>
    <row r="673" spans="2:19" ht="15" x14ac:dyDescent="0.25">
      <c r="B673" s="65"/>
      <c r="C673" s="65"/>
      <c r="F673" s="65"/>
      <c r="G673" s="65"/>
      <c r="J673" s="65"/>
      <c r="K673" s="65"/>
      <c r="N673" s="65"/>
      <c r="O673" s="65"/>
      <c r="R673" s="65"/>
      <c r="S673" s="65"/>
    </row>
    <row r="674" spans="2:19" ht="15" x14ac:dyDescent="0.25">
      <c r="B674" s="65"/>
      <c r="C674" s="65"/>
      <c r="F674" s="65"/>
      <c r="G674" s="65"/>
      <c r="J674" s="65"/>
      <c r="K674" s="65"/>
      <c r="N674" s="65"/>
      <c r="O674" s="65"/>
      <c r="R674" s="65"/>
      <c r="S674" s="65"/>
    </row>
    <row r="675" spans="2:19" ht="15" x14ac:dyDescent="0.25">
      <c r="B675" s="65"/>
      <c r="C675" s="65"/>
      <c r="F675" s="65"/>
      <c r="G675" s="65"/>
      <c r="J675" s="65"/>
      <c r="K675" s="65"/>
      <c r="N675" s="65"/>
      <c r="O675" s="65"/>
      <c r="R675" s="65"/>
      <c r="S675" s="65"/>
    </row>
    <row r="676" spans="2:19" ht="15" x14ac:dyDescent="0.25">
      <c r="B676" s="65"/>
      <c r="C676" s="65"/>
      <c r="F676" s="65"/>
      <c r="G676" s="65"/>
      <c r="J676" s="65"/>
      <c r="K676" s="65"/>
      <c r="N676" s="65"/>
      <c r="O676" s="65"/>
      <c r="R676" s="65"/>
      <c r="S676" s="65"/>
    </row>
    <row r="677" spans="2:19" ht="15" x14ac:dyDescent="0.25">
      <c r="B677" s="65"/>
      <c r="C677" s="65"/>
      <c r="F677" s="65"/>
      <c r="G677" s="65"/>
      <c r="J677" s="65"/>
      <c r="K677" s="65"/>
      <c r="N677" s="65"/>
      <c r="O677" s="65"/>
      <c r="R677" s="65"/>
      <c r="S677" s="65"/>
    </row>
    <row r="678" spans="2:19" ht="15" x14ac:dyDescent="0.25">
      <c r="B678" s="65"/>
      <c r="C678" s="65"/>
      <c r="F678" s="65"/>
      <c r="G678" s="65"/>
      <c r="J678" s="65"/>
      <c r="K678" s="65"/>
      <c r="N678" s="65"/>
      <c r="O678" s="65"/>
      <c r="R678" s="65"/>
      <c r="S678" s="65"/>
    </row>
    <row r="679" spans="2:19" ht="15" x14ac:dyDescent="0.25">
      <c r="B679" s="65"/>
      <c r="C679" s="65"/>
      <c r="F679" s="65"/>
      <c r="G679" s="65"/>
      <c r="J679" s="65"/>
      <c r="K679" s="65"/>
      <c r="N679" s="65"/>
      <c r="O679" s="65"/>
      <c r="R679" s="65"/>
      <c r="S679" s="65"/>
    </row>
    <row r="680" spans="2:19" ht="15" x14ac:dyDescent="0.25">
      <c r="B680" s="65"/>
      <c r="C680" s="65"/>
      <c r="F680" s="65"/>
      <c r="G680" s="65"/>
      <c r="J680" s="65"/>
      <c r="K680" s="65"/>
      <c r="N680" s="65"/>
      <c r="O680" s="65"/>
      <c r="R680" s="65"/>
      <c r="S680" s="65"/>
    </row>
    <row r="681" spans="2:19" ht="15" x14ac:dyDescent="0.25">
      <c r="B681" s="65"/>
      <c r="C681" s="65"/>
      <c r="F681" s="65"/>
      <c r="G681" s="65"/>
      <c r="J681" s="65"/>
      <c r="K681" s="65"/>
      <c r="N681" s="65"/>
      <c r="O681" s="65"/>
      <c r="R681" s="65"/>
      <c r="S681" s="65"/>
    </row>
    <row r="682" spans="2:19" ht="15" x14ac:dyDescent="0.25">
      <c r="B682" s="65"/>
      <c r="C682" s="65"/>
      <c r="F682" s="65"/>
      <c r="G682" s="65"/>
      <c r="J682" s="65"/>
      <c r="K682" s="65"/>
      <c r="N682" s="65"/>
      <c r="O682" s="65"/>
      <c r="R682" s="65"/>
      <c r="S682" s="65"/>
    </row>
    <row r="683" spans="2:19" ht="15" x14ac:dyDescent="0.25">
      <c r="B683" s="65"/>
      <c r="C683" s="65"/>
      <c r="F683" s="65"/>
      <c r="G683" s="65"/>
      <c r="J683" s="65"/>
      <c r="K683" s="65"/>
      <c r="N683" s="65"/>
      <c r="O683" s="65"/>
      <c r="R683" s="65"/>
      <c r="S683" s="65"/>
    </row>
    <row r="684" spans="2:19" ht="15" x14ac:dyDescent="0.25">
      <c r="B684" s="65"/>
      <c r="C684" s="65"/>
      <c r="F684" s="65"/>
      <c r="G684" s="65"/>
      <c r="J684" s="65"/>
      <c r="K684" s="65"/>
      <c r="N684" s="65"/>
      <c r="O684" s="65"/>
      <c r="R684" s="65"/>
      <c r="S684" s="65"/>
    </row>
    <row r="685" spans="2:19" ht="15" x14ac:dyDescent="0.25">
      <c r="B685" s="65"/>
      <c r="C685" s="65"/>
      <c r="F685" s="65"/>
      <c r="G685" s="65"/>
      <c r="J685" s="65"/>
      <c r="K685" s="65"/>
      <c r="N685" s="65"/>
      <c r="O685" s="65"/>
      <c r="R685" s="65"/>
      <c r="S685" s="65"/>
    </row>
    <row r="686" spans="2:19" ht="15" x14ac:dyDescent="0.25">
      <c r="B686" s="65"/>
      <c r="C686" s="65"/>
      <c r="F686" s="65"/>
      <c r="G686" s="65"/>
      <c r="J686" s="65"/>
      <c r="K686" s="65"/>
      <c r="N686" s="65"/>
      <c r="O686" s="65"/>
      <c r="R686" s="65"/>
      <c r="S686" s="65"/>
    </row>
    <row r="687" spans="2:19" ht="15" x14ac:dyDescent="0.25">
      <c r="B687" s="65"/>
      <c r="C687" s="65"/>
      <c r="F687" s="65"/>
      <c r="G687" s="65"/>
      <c r="J687" s="65"/>
      <c r="K687" s="65"/>
      <c r="N687" s="65"/>
      <c r="O687" s="65"/>
      <c r="R687" s="65"/>
      <c r="S687" s="65"/>
    </row>
    <row r="688" spans="2:19" ht="15" x14ac:dyDescent="0.25">
      <c r="B688" s="65"/>
      <c r="C688" s="65"/>
      <c r="F688" s="65"/>
      <c r="G688" s="65"/>
      <c r="J688" s="65"/>
      <c r="K688" s="65"/>
      <c r="N688" s="65"/>
      <c r="O688" s="65"/>
      <c r="R688" s="65"/>
      <c r="S688" s="65"/>
    </row>
    <row r="689" spans="2:19" ht="15" x14ac:dyDescent="0.25">
      <c r="B689" s="65"/>
      <c r="C689" s="65"/>
      <c r="F689" s="65"/>
      <c r="G689" s="65"/>
      <c r="J689" s="65"/>
      <c r="K689" s="65"/>
      <c r="N689" s="65"/>
      <c r="O689" s="65"/>
      <c r="R689" s="65"/>
      <c r="S689" s="65"/>
    </row>
    <row r="690" spans="2:19" ht="15" x14ac:dyDescent="0.25">
      <c r="B690" s="65"/>
      <c r="C690" s="65"/>
      <c r="F690" s="65"/>
      <c r="G690" s="65"/>
      <c r="J690" s="65"/>
      <c r="K690" s="65"/>
      <c r="N690" s="65"/>
      <c r="O690" s="65"/>
      <c r="R690" s="65"/>
      <c r="S690" s="65"/>
    </row>
    <row r="691" spans="2:19" ht="15" x14ac:dyDescent="0.25">
      <c r="B691" s="65"/>
      <c r="C691" s="65"/>
      <c r="F691" s="65"/>
      <c r="G691" s="65"/>
      <c r="J691" s="65"/>
      <c r="K691" s="65"/>
      <c r="N691" s="65"/>
      <c r="O691" s="65"/>
      <c r="R691" s="65"/>
      <c r="S691" s="65"/>
    </row>
    <row r="692" spans="2:19" ht="15" x14ac:dyDescent="0.25">
      <c r="B692" s="65"/>
      <c r="C692" s="65"/>
      <c r="F692" s="65"/>
      <c r="G692" s="65"/>
      <c r="J692" s="65"/>
      <c r="K692" s="65"/>
      <c r="N692" s="65"/>
      <c r="O692" s="65"/>
      <c r="R692" s="65"/>
      <c r="S692" s="65"/>
    </row>
    <row r="693" spans="2:19" ht="15" x14ac:dyDescent="0.25">
      <c r="B693" s="65"/>
      <c r="C693" s="65"/>
      <c r="F693" s="65"/>
      <c r="G693" s="65"/>
      <c r="J693" s="65"/>
      <c r="K693" s="65"/>
      <c r="N693" s="65"/>
      <c r="O693" s="65"/>
      <c r="R693" s="65"/>
      <c r="S693" s="65"/>
    </row>
    <row r="694" spans="2:19" ht="15" x14ac:dyDescent="0.25">
      <c r="B694" s="65"/>
      <c r="C694" s="65"/>
      <c r="F694" s="65"/>
      <c r="G694" s="65"/>
      <c r="J694" s="65"/>
      <c r="K694" s="65"/>
      <c r="N694" s="65"/>
      <c r="O694" s="65"/>
      <c r="R694" s="65"/>
      <c r="S694" s="65"/>
    </row>
    <row r="695" spans="2:19" ht="15" x14ac:dyDescent="0.25">
      <c r="B695" s="65"/>
      <c r="C695" s="65"/>
      <c r="F695" s="65"/>
      <c r="G695" s="65"/>
      <c r="J695" s="65"/>
      <c r="K695" s="65"/>
      <c r="N695" s="65"/>
      <c r="O695" s="65"/>
      <c r="R695" s="65"/>
      <c r="S695" s="65"/>
    </row>
    <row r="696" spans="2:19" ht="15" x14ac:dyDescent="0.25">
      <c r="B696" s="65"/>
      <c r="C696" s="65"/>
      <c r="F696" s="65"/>
      <c r="G696" s="65"/>
      <c r="J696" s="65"/>
      <c r="K696" s="65"/>
      <c r="N696" s="65"/>
      <c r="O696" s="65"/>
      <c r="R696" s="65"/>
      <c r="S696" s="65"/>
    </row>
    <row r="697" spans="2:19" ht="15" x14ac:dyDescent="0.25">
      <c r="B697" s="65"/>
      <c r="C697" s="65"/>
      <c r="F697" s="65"/>
      <c r="G697" s="65"/>
      <c r="J697" s="65"/>
      <c r="K697" s="65"/>
      <c r="N697" s="65"/>
      <c r="O697" s="65"/>
      <c r="R697" s="65"/>
      <c r="S697" s="65"/>
    </row>
    <row r="698" spans="2:19" ht="15" x14ac:dyDescent="0.25">
      <c r="B698" s="65"/>
      <c r="C698" s="65"/>
      <c r="F698" s="65"/>
      <c r="G698" s="65"/>
      <c r="J698" s="65"/>
      <c r="K698" s="65"/>
      <c r="N698" s="65"/>
      <c r="O698" s="65"/>
      <c r="R698" s="65"/>
      <c r="S698" s="65"/>
    </row>
    <row r="699" spans="2:19" ht="15" x14ac:dyDescent="0.25">
      <c r="B699" s="65"/>
      <c r="C699" s="65"/>
      <c r="F699" s="65"/>
      <c r="G699" s="65"/>
      <c r="J699" s="65"/>
      <c r="K699" s="65"/>
      <c r="N699" s="65"/>
      <c r="O699" s="65"/>
      <c r="R699" s="65"/>
      <c r="S699" s="65"/>
    </row>
    <row r="700" spans="2:19" ht="15" x14ac:dyDescent="0.25">
      <c r="B700" s="65"/>
      <c r="C700" s="65"/>
      <c r="F700" s="65"/>
      <c r="G700" s="65"/>
      <c r="J700" s="65"/>
      <c r="K700" s="65"/>
      <c r="N700" s="65"/>
      <c r="O700" s="65"/>
      <c r="R700" s="65"/>
      <c r="S700" s="65"/>
    </row>
    <row r="701" spans="2:19" ht="15" x14ac:dyDescent="0.25">
      <c r="B701" s="65"/>
      <c r="C701" s="65"/>
      <c r="F701" s="65"/>
      <c r="G701" s="65"/>
      <c r="J701" s="65"/>
      <c r="K701" s="65"/>
      <c r="N701" s="65"/>
      <c r="O701" s="65"/>
      <c r="R701" s="65"/>
      <c r="S701" s="65"/>
    </row>
    <row r="702" spans="2:19" ht="15" x14ac:dyDescent="0.25">
      <c r="B702" s="65"/>
      <c r="C702" s="65"/>
      <c r="F702" s="65"/>
      <c r="G702" s="65"/>
      <c r="J702" s="65"/>
      <c r="K702" s="65"/>
      <c r="N702" s="65"/>
      <c r="O702" s="65"/>
      <c r="R702" s="65"/>
      <c r="S702" s="65"/>
    </row>
    <row r="703" spans="2:19" ht="15" x14ac:dyDescent="0.25">
      <c r="B703" s="65"/>
      <c r="C703" s="65"/>
      <c r="F703" s="65"/>
      <c r="G703" s="65"/>
      <c r="J703" s="65"/>
      <c r="K703" s="65"/>
      <c r="N703" s="65"/>
      <c r="O703" s="65"/>
      <c r="R703" s="65"/>
      <c r="S703" s="65"/>
    </row>
    <row r="704" spans="2:19" ht="15" x14ac:dyDescent="0.25">
      <c r="B704" s="65"/>
      <c r="C704" s="65"/>
      <c r="F704" s="65"/>
      <c r="G704" s="65"/>
      <c r="J704" s="65"/>
      <c r="K704" s="65"/>
      <c r="N704" s="65"/>
      <c r="O704" s="65"/>
      <c r="R704" s="65"/>
      <c r="S704" s="65"/>
    </row>
    <row r="705" spans="2:19" ht="15" x14ac:dyDescent="0.25">
      <c r="B705" s="65"/>
      <c r="C705" s="65"/>
      <c r="F705" s="65"/>
      <c r="G705" s="65"/>
      <c r="J705" s="65"/>
      <c r="K705" s="65"/>
      <c r="N705" s="65"/>
      <c r="O705" s="65"/>
      <c r="R705" s="65"/>
      <c r="S705" s="65"/>
    </row>
    <row r="706" spans="2:19" ht="15" x14ac:dyDescent="0.25">
      <c r="B706" s="65"/>
      <c r="C706" s="65"/>
      <c r="F706" s="65"/>
      <c r="G706" s="65"/>
      <c r="J706" s="65"/>
      <c r="K706" s="65"/>
      <c r="N706" s="65"/>
      <c r="O706" s="65"/>
      <c r="R706" s="65"/>
      <c r="S706" s="65"/>
    </row>
    <row r="707" spans="2:19" ht="15" x14ac:dyDescent="0.25">
      <c r="B707" s="65"/>
      <c r="C707" s="65"/>
      <c r="F707" s="65"/>
      <c r="G707" s="65"/>
      <c r="J707" s="65"/>
      <c r="K707" s="65"/>
      <c r="N707" s="65"/>
      <c r="O707" s="65"/>
      <c r="R707" s="65"/>
      <c r="S707" s="65"/>
    </row>
    <row r="708" spans="2:19" ht="15" x14ac:dyDescent="0.25">
      <c r="B708" s="65"/>
      <c r="C708" s="65"/>
      <c r="F708" s="65"/>
      <c r="G708" s="65"/>
      <c r="J708" s="65"/>
      <c r="K708" s="65"/>
      <c r="N708" s="65"/>
      <c r="O708" s="65"/>
      <c r="R708" s="65"/>
      <c r="S708" s="65"/>
    </row>
    <row r="709" spans="2:19" ht="15" x14ac:dyDescent="0.25">
      <c r="B709" s="65"/>
      <c r="C709" s="65"/>
      <c r="F709" s="65"/>
      <c r="G709" s="65"/>
      <c r="J709" s="65"/>
      <c r="K709" s="65"/>
      <c r="N709" s="65"/>
      <c r="O709" s="65"/>
      <c r="R709" s="65"/>
      <c r="S709" s="65"/>
    </row>
    <row r="710" spans="2:19" ht="15" x14ac:dyDescent="0.25">
      <c r="B710" s="65"/>
      <c r="C710" s="65"/>
      <c r="F710" s="65"/>
      <c r="G710" s="65"/>
      <c r="J710" s="65"/>
      <c r="K710" s="65"/>
      <c r="N710" s="65"/>
      <c r="O710" s="65"/>
      <c r="R710" s="65"/>
      <c r="S710" s="65"/>
    </row>
    <row r="711" spans="2:19" ht="15" x14ac:dyDescent="0.25">
      <c r="B711" s="65"/>
      <c r="C711" s="65"/>
      <c r="F711" s="65"/>
      <c r="G711" s="65"/>
      <c r="J711" s="65"/>
      <c r="K711" s="65"/>
      <c r="N711" s="65"/>
      <c r="O711" s="65"/>
      <c r="R711" s="65"/>
      <c r="S711" s="65"/>
    </row>
    <row r="712" spans="2:19" ht="15" x14ac:dyDescent="0.25">
      <c r="B712" s="65"/>
      <c r="C712" s="65"/>
      <c r="F712" s="65"/>
      <c r="G712" s="65"/>
      <c r="J712" s="65"/>
      <c r="K712" s="65"/>
      <c r="N712" s="65"/>
      <c r="O712" s="65"/>
      <c r="R712" s="65"/>
      <c r="S712" s="65"/>
    </row>
    <row r="713" spans="2:19" ht="15" x14ac:dyDescent="0.25">
      <c r="B713" s="65"/>
      <c r="C713" s="65"/>
      <c r="F713" s="65"/>
      <c r="G713" s="65"/>
      <c r="J713" s="65"/>
      <c r="K713" s="65"/>
      <c r="N713" s="65"/>
      <c r="O713" s="65"/>
      <c r="R713" s="65"/>
      <c r="S713" s="65"/>
    </row>
    <row r="714" spans="2:19" ht="15" x14ac:dyDescent="0.25">
      <c r="B714" s="65"/>
      <c r="C714" s="65"/>
      <c r="F714" s="65"/>
      <c r="G714" s="65"/>
      <c r="J714" s="65"/>
      <c r="K714" s="65"/>
      <c r="N714" s="65"/>
      <c r="O714" s="65"/>
      <c r="R714" s="65"/>
      <c r="S714" s="65"/>
    </row>
    <row r="715" spans="2:19" ht="15" x14ac:dyDescent="0.25">
      <c r="B715" s="65"/>
      <c r="C715" s="65"/>
      <c r="F715" s="65"/>
      <c r="G715" s="65"/>
      <c r="J715" s="65"/>
      <c r="K715" s="65"/>
      <c r="N715" s="65"/>
      <c r="O715" s="65"/>
      <c r="R715" s="65"/>
      <c r="S715" s="65"/>
    </row>
    <row r="716" spans="2:19" ht="15" x14ac:dyDescent="0.25">
      <c r="B716" s="65"/>
      <c r="C716" s="65"/>
      <c r="F716" s="65"/>
      <c r="G716" s="65"/>
      <c r="J716" s="65"/>
      <c r="K716" s="65"/>
      <c r="N716" s="65"/>
      <c r="O716" s="65"/>
      <c r="R716" s="65"/>
      <c r="S716" s="65"/>
    </row>
    <row r="717" spans="2:19" ht="15" x14ac:dyDescent="0.25">
      <c r="B717" s="65"/>
      <c r="C717" s="65"/>
      <c r="F717" s="65"/>
      <c r="G717" s="65"/>
      <c r="J717" s="65"/>
      <c r="K717" s="65"/>
      <c r="N717" s="65"/>
      <c r="O717" s="65"/>
      <c r="R717" s="65"/>
      <c r="S717" s="65"/>
    </row>
    <row r="718" spans="2:19" ht="15" x14ac:dyDescent="0.25">
      <c r="B718" s="65"/>
      <c r="C718" s="65"/>
      <c r="F718" s="65"/>
      <c r="G718" s="65"/>
      <c r="J718" s="65"/>
      <c r="K718" s="65"/>
      <c r="N718" s="65"/>
      <c r="O718" s="65"/>
      <c r="R718" s="65"/>
      <c r="S718" s="65"/>
    </row>
    <row r="719" spans="2:19" ht="15" x14ac:dyDescent="0.25">
      <c r="B719" s="65"/>
      <c r="C719" s="65"/>
      <c r="F719" s="65"/>
      <c r="G719" s="65"/>
      <c r="J719" s="65"/>
      <c r="K719" s="65"/>
      <c r="N719" s="65"/>
      <c r="O719" s="65"/>
      <c r="R719" s="65"/>
      <c r="S719" s="65"/>
    </row>
    <row r="720" spans="2:19" ht="15" x14ac:dyDescent="0.25">
      <c r="B720" s="65"/>
      <c r="C720" s="65"/>
      <c r="F720" s="65"/>
      <c r="G720" s="65"/>
      <c r="J720" s="65"/>
      <c r="K720" s="65"/>
      <c r="N720" s="65"/>
      <c r="O720" s="65"/>
      <c r="R720" s="65"/>
      <c r="S720" s="65"/>
    </row>
    <row r="721" spans="2:19" ht="15" x14ac:dyDescent="0.25">
      <c r="B721" s="65"/>
      <c r="C721" s="65"/>
      <c r="F721" s="65"/>
      <c r="G721" s="65"/>
      <c r="J721" s="65"/>
      <c r="K721" s="65"/>
      <c r="N721" s="65"/>
      <c r="O721" s="65"/>
      <c r="R721" s="65"/>
      <c r="S721" s="65"/>
    </row>
    <row r="722" spans="2:19" ht="15" x14ac:dyDescent="0.25">
      <c r="B722" s="65"/>
      <c r="C722" s="65"/>
      <c r="F722" s="65"/>
      <c r="G722" s="65"/>
      <c r="J722" s="65"/>
      <c r="K722" s="65"/>
      <c r="N722" s="65"/>
      <c r="O722" s="65"/>
      <c r="R722" s="65"/>
      <c r="S722" s="65"/>
    </row>
    <row r="723" spans="2:19" ht="15" x14ac:dyDescent="0.25">
      <c r="B723" s="65"/>
      <c r="C723" s="65"/>
      <c r="F723" s="65"/>
      <c r="G723" s="65"/>
      <c r="J723" s="65"/>
      <c r="K723" s="65"/>
      <c r="N723" s="65"/>
      <c r="O723" s="65"/>
      <c r="R723" s="65"/>
      <c r="S723" s="65"/>
    </row>
    <row r="724" spans="2:19" ht="15" x14ac:dyDescent="0.25">
      <c r="B724" s="65"/>
      <c r="C724" s="65"/>
      <c r="F724" s="65"/>
      <c r="G724" s="65"/>
      <c r="J724" s="65"/>
      <c r="K724" s="65"/>
      <c r="N724" s="65"/>
      <c r="O724" s="65"/>
      <c r="R724" s="65"/>
      <c r="S724" s="65"/>
    </row>
    <row r="725" spans="2:19" ht="15" x14ac:dyDescent="0.25">
      <c r="B725" s="65"/>
      <c r="C725" s="65"/>
      <c r="F725" s="65"/>
      <c r="G725" s="65"/>
      <c r="J725" s="65"/>
      <c r="K725" s="65"/>
      <c r="N725" s="65"/>
      <c r="O725" s="65"/>
      <c r="R725" s="65"/>
      <c r="S725" s="65"/>
    </row>
    <row r="726" spans="2:19" ht="15" x14ac:dyDescent="0.25">
      <c r="B726" s="65"/>
      <c r="C726" s="65"/>
      <c r="F726" s="65"/>
      <c r="G726" s="65"/>
      <c r="J726" s="65"/>
      <c r="K726" s="65"/>
      <c r="N726" s="65"/>
      <c r="O726" s="65"/>
      <c r="R726" s="65"/>
      <c r="S726" s="65"/>
    </row>
    <row r="727" spans="2:19" ht="15" x14ac:dyDescent="0.25">
      <c r="B727" s="65"/>
      <c r="C727" s="65"/>
      <c r="F727" s="65"/>
      <c r="G727" s="65"/>
      <c r="J727" s="65"/>
      <c r="K727" s="65"/>
      <c r="N727" s="65"/>
      <c r="O727" s="65"/>
      <c r="R727" s="65"/>
      <c r="S727" s="65"/>
    </row>
    <row r="728" spans="2:19" ht="15" x14ac:dyDescent="0.25">
      <c r="B728" s="65"/>
      <c r="C728" s="65"/>
      <c r="F728" s="65"/>
      <c r="G728" s="65"/>
      <c r="J728" s="65"/>
      <c r="K728" s="65"/>
      <c r="N728" s="65"/>
      <c r="O728" s="65"/>
      <c r="R728" s="65"/>
      <c r="S728" s="65"/>
    </row>
    <row r="729" spans="2:19" ht="15" x14ac:dyDescent="0.25">
      <c r="B729" s="65"/>
      <c r="C729" s="65"/>
      <c r="F729" s="65"/>
      <c r="G729" s="65"/>
      <c r="J729" s="65"/>
      <c r="K729" s="65"/>
      <c r="N729" s="65"/>
      <c r="O729" s="65"/>
      <c r="R729" s="65"/>
      <c r="S729" s="65"/>
    </row>
    <row r="730" spans="2:19" ht="15" x14ac:dyDescent="0.25">
      <c r="B730" s="65"/>
      <c r="C730" s="65"/>
      <c r="F730" s="65"/>
      <c r="G730" s="65"/>
      <c r="J730" s="65"/>
      <c r="K730" s="65"/>
      <c r="N730" s="65"/>
      <c r="O730" s="65"/>
      <c r="R730" s="65"/>
      <c r="S730" s="65"/>
    </row>
    <row r="731" spans="2:19" ht="15" x14ac:dyDescent="0.25">
      <c r="B731" s="65"/>
      <c r="C731" s="65"/>
      <c r="F731" s="65"/>
      <c r="G731" s="65"/>
      <c r="J731" s="65"/>
      <c r="K731" s="65"/>
      <c r="N731" s="65"/>
      <c r="O731" s="65"/>
      <c r="R731" s="65"/>
      <c r="S731" s="65"/>
    </row>
    <row r="732" spans="2:19" ht="15" x14ac:dyDescent="0.25">
      <c r="B732" s="65"/>
      <c r="C732" s="65"/>
      <c r="F732" s="65"/>
      <c r="G732" s="65"/>
      <c r="J732" s="65"/>
      <c r="K732" s="65"/>
      <c r="N732" s="65"/>
      <c r="O732" s="65"/>
      <c r="R732" s="65"/>
      <c r="S732" s="65"/>
    </row>
    <row r="733" spans="2:19" ht="15" x14ac:dyDescent="0.25">
      <c r="B733" s="65"/>
      <c r="C733" s="65"/>
      <c r="F733" s="65"/>
      <c r="G733" s="65"/>
      <c r="J733" s="65"/>
      <c r="K733" s="65"/>
      <c r="N733" s="65"/>
      <c r="O733" s="65"/>
      <c r="R733" s="65"/>
      <c r="S733" s="65"/>
    </row>
    <row r="734" spans="2:19" ht="15" x14ac:dyDescent="0.25">
      <c r="B734" s="65"/>
      <c r="C734" s="65"/>
      <c r="F734" s="65"/>
      <c r="G734" s="65"/>
      <c r="J734" s="65"/>
      <c r="K734" s="65"/>
      <c r="N734" s="65"/>
      <c r="O734" s="65"/>
      <c r="R734" s="65"/>
      <c r="S734" s="65"/>
    </row>
    <row r="735" spans="2:19" ht="15" x14ac:dyDescent="0.25">
      <c r="B735" s="65"/>
      <c r="C735" s="65"/>
      <c r="F735" s="65"/>
      <c r="G735" s="65"/>
      <c r="J735" s="65"/>
      <c r="K735" s="65"/>
      <c r="N735" s="65"/>
      <c r="O735" s="65"/>
      <c r="R735" s="65"/>
      <c r="S735" s="65"/>
    </row>
    <row r="736" spans="2:19" ht="15" x14ac:dyDescent="0.25">
      <c r="B736" s="65"/>
      <c r="C736" s="65"/>
      <c r="F736" s="65"/>
      <c r="G736" s="65"/>
      <c r="J736" s="65"/>
      <c r="K736" s="65"/>
      <c r="N736" s="65"/>
      <c r="O736" s="65"/>
      <c r="R736" s="65"/>
      <c r="S736" s="65"/>
    </row>
    <row r="737" spans="2:19" ht="15" x14ac:dyDescent="0.25">
      <c r="B737" s="65"/>
      <c r="C737" s="65"/>
      <c r="F737" s="65"/>
      <c r="G737" s="65"/>
      <c r="J737" s="65"/>
      <c r="K737" s="65"/>
      <c r="N737" s="65"/>
      <c r="O737" s="65"/>
      <c r="R737" s="65"/>
      <c r="S737" s="65"/>
    </row>
    <row r="738" spans="2:19" ht="15" x14ac:dyDescent="0.25">
      <c r="B738" s="65"/>
      <c r="C738" s="65"/>
      <c r="F738" s="65"/>
      <c r="G738" s="65"/>
      <c r="J738" s="65"/>
      <c r="K738" s="65"/>
      <c r="N738" s="65"/>
      <c r="O738" s="65"/>
      <c r="R738" s="65"/>
      <c r="S738" s="65"/>
    </row>
    <row r="739" spans="2:19" ht="15" x14ac:dyDescent="0.25">
      <c r="B739" s="65"/>
      <c r="C739" s="65"/>
      <c r="F739" s="65"/>
      <c r="G739" s="65"/>
      <c r="J739" s="65"/>
      <c r="K739" s="65"/>
      <c r="N739" s="65"/>
      <c r="O739" s="65"/>
      <c r="R739" s="65"/>
      <c r="S739" s="65"/>
    </row>
    <row r="740" spans="2:19" ht="15" x14ac:dyDescent="0.25">
      <c r="B740" s="65"/>
      <c r="C740" s="65"/>
      <c r="F740" s="65"/>
      <c r="G740" s="65"/>
      <c r="J740" s="65"/>
      <c r="K740" s="65"/>
      <c r="N740" s="65"/>
      <c r="O740" s="65"/>
      <c r="R740" s="65"/>
      <c r="S740" s="65"/>
    </row>
    <row r="741" spans="2:19" ht="15" x14ac:dyDescent="0.25">
      <c r="B741" s="65"/>
      <c r="C741" s="65"/>
      <c r="F741" s="65"/>
      <c r="G741" s="65"/>
      <c r="J741" s="65"/>
      <c r="K741" s="65"/>
      <c r="N741" s="65"/>
      <c r="O741" s="65"/>
      <c r="R741" s="65"/>
      <c r="S741" s="65"/>
    </row>
    <row r="742" spans="2:19" ht="15" x14ac:dyDescent="0.25">
      <c r="B742" s="65"/>
      <c r="C742" s="65"/>
      <c r="F742" s="65"/>
      <c r="G742" s="65"/>
      <c r="J742" s="65"/>
      <c r="K742" s="65"/>
      <c r="N742" s="65"/>
      <c r="O742" s="65"/>
      <c r="R742" s="65"/>
      <c r="S742" s="65"/>
    </row>
    <row r="743" spans="2:19" ht="15" x14ac:dyDescent="0.25">
      <c r="B743" s="65"/>
      <c r="C743" s="65"/>
      <c r="F743" s="65"/>
      <c r="G743" s="65"/>
      <c r="J743" s="65"/>
      <c r="K743" s="65"/>
      <c r="N743" s="65"/>
      <c r="O743" s="65"/>
      <c r="R743" s="65"/>
      <c r="S743" s="65"/>
    </row>
    <row r="744" spans="2:19" ht="15" x14ac:dyDescent="0.25">
      <c r="B744" s="65"/>
      <c r="C744" s="65"/>
      <c r="F744" s="65"/>
      <c r="G744" s="65"/>
      <c r="J744" s="65"/>
      <c r="K744" s="65"/>
      <c r="N744" s="65"/>
      <c r="O744" s="65"/>
      <c r="R744" s="65"/>
      <c r="S744" s="65"/>
    </row>
    <row r="745" spans="2:19" ht="15" x14ac:dyDescent="0.25">
      <c r="B745" s="65"/>
      <c r="C745" s="65"/>
      <c r="F745" s="65"/>
      <c r="G745" s="65"/>
      <c r="J745" s="65"/>
      <c r="K745" s="65"/>
      <c r="N745" s="65"/>
      <c r="O745" s="65"/>
      <c r="R745" s="65"/>
      <c r="S745" s="65"/>
    </row>
    <row r="746" spans="2:19" ht="15" x14ac:dyDescent="0.25">
      <c r="B746" s="65"/>
      <c r="C746" s="65"/>
      <c r="F746" s="65"/>
      <c r="G746" s="65"/>
      <c r="J746" s="65"/>
      <c r="K746" s="65"/>
      <c r="N746" s="65"/>
      <c r="O746" s="65"/>
      <c r="R746" s="65"/>
      <c r="S746" s="65"/>
    </row>
    <row r="747" spans="2:19" ht="15" x14ac:dyDescent="0.25">
      <c r="B747" s="65"/>
      <c r="C747" s="65"/>
      <c r="F747" s="65"/>
      <c r="G747" s="65"/>
      <c r="J747" s="65"/>
      <c r="K747" s="65"/>
      <c r="N747" s="65"/>
      <c r="O747" s="65"/>
      <c r="R747" s="65"/>
      <c r="S747" s="65"/>
    </row>
    <row r="748" spans="2:19" ht="15" x14ac:dyDescent="0.25">
      <c r="B748" s="65"/>
      <c r="C748" s="65"/>
      <c r="F748" s="65"/>
      <c r="G748" s="65"/>
      <c r="J748" s="65"/>
      <c r="K748" s="65"/>
      <c r="N748" s="65"/>
      <c r="O748" s="65"/>
      <c r="R748" s="65"/>
      <c r="S748" s="65"/>
    </row>
    <row r="749" spans="2:19" ht="15" x14ac:dyDescent="0.25">
      <c r="B749" s="65"/>
      <c r="C749" s="65"/>
      <c r="F749" s="65"/>
      <c r="G749" s="65"/>
      <c r="J749" s="65"/>
      <c r="K749" s="65"/>
      <c r="N749" s="65"/>
      <c r="O749" s="65"/>
      <c r="R749" s="65"/>
      <c r="S749" s="65"/>
    </row>
    <row r="750" spans="2:19" ht="15" x14ac:dyDescent="0.25">
      <c r="B750" s="65"/>
      <c r="C750" s="65"/>
      <c r="F750" s="65"/>
      <c r="G750" s="65"/>
      <c r="J750" s="65"/>
      <c r="K750" s="65"/>
      <c r="N750" s="65"/>
      <c r="O750" s="65"/>
      <c r="R750" s="65"/>
      <c r="S750" s="65"/>
    </row>
    <row r="751" spans="2:19" ht="15" x14ac:dyDescent="0.25">
      <c r="B751" s="65"/>
      <c r="C751" s="65"/>
      <c r="F751" s="65"/>
      <c r="G751" s="65"/>
      <c r="J751" s="65"/>
      <c r="K751" s="65"/>
      <c r="N751" s="65"/>
      <c r="O751" s="65"/>
      <c r="R751" s="65"/>
      <c r="S751" s="65"/>
    </row>
    <row r="752" spans="2:19" ht="15" x14ac:dyDescent="0.25">
      <c r="B752" s="65"/>
      <c r="C752" s="65"/>
      <c r="F752" s="65"/>
      <c r="G752" s="65"/>
      <c r="J752" s="65"/>
      <c r="K752" s="65"/>
      <c r="N752" s="65"/>
      <c r="O752" s="65"/>
      <c r="R752" s="65"/>
      <c r="S752" s="65"/>
    </row>
    <row r="753" spans="2:19" ht="15" x14ac:dyDescent="0.25">
      <c r="B753" s="65"/>
      <c r="C753" s="65"/>
      <c r="F753" s="65"/>
      <c r="G753" s="65"/>
      <c r="J753" s="65"/>
      <c r="K753" s="65"/>
      <c r="N753" s="65"/>
      <c r="O753" s="65"/>
      <c r="R753" s="65"/>
      <c r="S753" s="65"/>
    </row>
    <row r="754" spans="2:19" ht="15" x14ac:dyDescent="0.25">
      <c r="B754" s="65"/>
      <c r="C754" s="65"/>
      <c r="F754" s="65"/>
      <c r="G754" s="65"/>
      <c r="J754" s="65"/>
      <c r="K754" s="65"/>
      <c r="N754" s="65"/>
      <c r="O754" s="65"/>
      <c r="R754" s="65"/>
      <c r="S754" s="65"/>
    </row>
    <row r="755" spans="2:19" ht="15" x14ac:dyDescent="0.25">
      <c r="B755" s="65"/>
      <c r="C755" s="65"/>
      <c r="F755" s="65"/>
      <c r="G755" s="65"/>
      <c r="J755" s="65"/>
      <c r="K755" s="65"/>
      <c r="N755" s="65"/>
      <c r="O755" s="65"/>
      <c r="R755" s="65"/>
      <c r="S755" s="65"/>
    </row>
    <row r="756" spans="2:19" ht="15" x14ac:dyDescent="0.25">
      <c r="B756" s="65"/>
      <c r="C756" s="65"/>
      <c r="F756" s="65"/>
      <c r="G756" s="65"/>
      <c r="J756" s="65"/>
      <c r="K756" s="65"/>
      <c r="N756" s="65"/>
      <c r="O756" s="65"/>
      <c r="R756" s="65"/>
      <c r="S756" s="65"/>
    </row>
    <row r="757" spans="2:19" ht="15" x14ac:dyDescent="0.25">
      <c r="B757" s="65"/>
      <c r="C757" s="65"/>
      <c r="F757" s="65"/>
      <c r="G757" s="65"/>
      <c r="J757" s="65"/>
      <c r="K757" s="65"/>
      <c r="N757" s="65"/>
      <c r="O757" s="65"/>
      <c r="R757" s="65"/>
      <c r="S757" s="65"/>
    </row>
    <row r="758" spans="2:19" ht="15" x14ac:dyDescent="0.25">
      <c r="B758" s="65"/>
      <c r="C758" s="65"/>
      <c r="F758" s="65"/>
      <c r="G758" s="65"/>
      <c r="J758" s="65"/>
      <c r="K758" s="65"/>
      <c r="N758" s="65"/>
      <c r="O758" s="65"/>
      <c r="R758" s="65"/>
      <c r="S758" s="65"/>
    </row>
    <row r="759" spans="2:19" ht="15" x14ac:dyDescent="0.25">
      <c r="B759" s="65"/>
      <c r="C759" s="65"/>
      <c r="F759" s="65"/>
      <c r="G759" s="65"/>
      <c r="J759" s="65"/>
      <c r="K759" s="65"/>
      <c r="N759" s="65"/>
      <c r="O759" s="65"/>
      <c r="R759" s="65"/>
      <c r="S759" s="65"/>
    </row>
    <row r="760" spans="2:19" ht="15" x14ac:dyDescent="0.25">
      <c r="B760" s="65"/>
      <c r="C760" s="65"/>
      <c r="F760" s="65"/>
      <c r="G760" s="65"/>
      <c r="J760" s="65"/>
      <c r="K760" s="65"/>
      <c r="N760" s="65"/>
      <c r="O760" s="65"/>
      <c r="R760" s="65"/>
      <c r="S760" s="65"/>
    </row>
    <row r="761" spans="2:19" ht="15" x14ac:dyDescent="0.25">
      <c r="B761" s="65"/>
      <c r="C761" s="65"/>
      <c r="F761" s="65"/>
      <c r="G761" s="65"/>
      <c r="J761" s="65"/>
      <c r="K761" s="65"/>
      <c r="N761" s="65"/>
      <c r="O761" s="65"/>
      <c r="R761" s="65"/>
      <c r="S761" s="65"/>
    </row>
    <row r="762" spans="2:19" ht="15" x14ac:dyDescent="0.25">
      <c r="B762" s="65"/>
      <c r="C762" s="65"/>
      <c r="F762" s="65"/>
      <c r="G762" s="65"/>
      <c r="J762" s="65"/>
      <c r="K762" s="65"/>
      <c r="N762" s="65"/>
      <c r="O762" s="65"/>
      <c r="R762" s="65"/>
      <c r="S762" s="65"/>
    </row>
    <row r="763" spans="2:19" ht="15" x14ac:dyDescent="0.25">
      <c r="B763" s="65"/>
      <c r="C763" s="65"/>
      <c r="F763" s="65"/>
      <c r="G763" s="65"/>
      <c r="J763" s="65"/>
      <c r="K763" s="65"/>
      <c r="N763" s="65"/>
      <c r="O763" s="65"/>
      <c r="R763" s="65"/>
      <c r="S763" s="65"/>
    </row>
    <row r="764" spans="2:19" ht="15" x14ac:dyDescent="0.25">
      <c r="B764" s="65"/>
      <c r="C764" s="65"/>
      <c r="F764" s="65"/>
      <c r="G764" s="65"/>
      <c r="J764" s="65"/>
      <c r="K764" s="65"/>
      <c r="N764" s="65"/>
      <c r="O764" s="65"/>
      <c r="R764" s="65"/>
      <c r="S764" s="65"/>
    </row>
    <row r="765" spans="2:19" ht="15" x14ac:dyDescent="0.25">
      <c r="B765" s="65"/>
      <c r="C765" s="65"/>
      <c r="F765" s="65"/>
      <c r="G765" s="65"/>
      <c r="J765" s="65"/>
      <c r="K765" s="65"/>
      <c r="N765" s="65"/>
      <c r="O765" s="65"/>
      <c r="R765" s="65"/>
      <c r="S765" s="65"/>
    </row>
    <row r="766" spans="2:19" ht="15" x14ac:dyDescent="0.25">
      <c r="B766" s="65"/>
      <c r="C766" s="65"/>
      <c r="F766" s="65"/>
      <c r="G766" s="65"/>
      <c r="J766" s="65"/>
      <c r="K766" s="65"/>
      <c r="N766" s="65"/>
      <c r="O766" s="65"/>
      <c r="R766" s="65"/>
      <c r="S766" s="65"/>
    </row>
    <row r="767" spans="2:19" ht="15" x14ac:dyDescent="0.25">
      <c r="B767" s="65"/>
      <c r="C767" s="65"/>
      <c r="F767" s="65"/>
      <c r="G767" s="65"/>
      <c r="J767" s="65"/>
      <c r="K767" s="65"/>
      <c r="N767" s="65"/>
      <c r="O767" s="65"/>
      <c r="R767" s="65"/>
      <c r="S767" s="65"/>
    </row>
    <row r="768" spans="2:19" ht="15" x14ac:dyDescent="0.25">
      <c r="B768" s="65"/>
      <c r="C768" s="65"/>
      <c r="F768" s="65"/>
      <c r="G768" s="65"/>
      <c r="J768" s="65"/>
      <c r="K768" s="65"/>
      <c r="N768" s="65"/>
      <c r="O768" s="65"/>
      <c r="R768" s="65"/>
      <c r="S768" s="65"/>
    </row>
    <row r="769" spans="2:19" ht="15" x14ac:dyDescent="0.25">
      <c r="B769" s="65"/>
      <c r="C769" s="65"/>
      <c r="F769" s="65"/>
      <c r="G769" s="65"/>
      <c r="J769" s="65"/>
      <c r="K769" s="65"/>
      <c r="N769" s="65"/>
      <c r="O769" s="65"/>
      <c r="R769" s="65"/>
      <c r="S769" s="65"/>
    </row>
    <row r="770" spans="2:19" ht="15" x14ac:dyDescent="0.25">
      <c r="B770" s="65"/>
      <c r="C770" s="65"/>
      <c r="F770" s="65"/>
      <c r="G770" s="65"/>
      <c r="J770" s="65"/>
      <c r="K770" s="65"/>
      <c r="N770" s="65"/>
      <c r="O770" s="65"/>
      <c r="R770" s="65"/>
      <c r="S770" s="65"/>
    </row>
    <row r="771" spans="2:19" ht="15" x14ac:dyDescent="0.25">
      <c r="B771" s="65"/>
      <c r="C771" s="65"/>
      <c r="F771" s="65"/>
      <c r="G771" s="65"/>
      <c r="J771" s="65"/>
      <c r="K771" s="65"/>
      <c r="N771" s="65"/>
      <c r="O771" s="65"/>
      <c r="R771" s="65"/>
      <c r="S771" s="65"/>
    </row>
    <row r="772" spans="2:19" ht="15" x14ac:dyDescent="0.25">
      <c r="B772" s="65"/>
      <c r="C772" s="65"/>
      <c r="F772" s="65"/>
      <c r="G772" s="65"/>
      <c r="J772" s="65"/>
      <c r="K772" s="65"/>
      <c r="N772" s="65"/>
      <c r="O772" s="65"/>
      <c r="R772" s="65"/>
      <c r="S772" s="65"/>
    </row>
    <row r="773" spans="2:19" ht="15" x14ac:dyDescent="0.25">
      <c r="B773" s="65"/>
      <c r="C773" s="65"/>
      <c r="F773" s="65"/>
      <c r="G773" s="65"/>
      <c r="J773" s="65"/>
      <c r="K773" s="65"/>
      <c r="N773" s="65"/>
      <c r="O773" s="65"/>
      <c r="R773" s="65"/>
      <c r="S773" s="65"/>
    </row>
    <row r="774" spans="2:19" ht="15" x14ac:dyDescent="0.25">
      <c r="B774" s="65"/>
      <c r="C774" s="65"/>
      <c r="F774" s="65"/>
      <c r="G774" s="65"/>
      <c r="J774" s="65"/>
      <c r="K774" s="65"/>
      <c r="N774" s="65"/>
      <c r="O774" s="65"/>
      <c r="R774" s="65"/>
      <c r="S774" s="65"/>
    </row>
    <row r="775" spans="2:19" ht="15" x14ac:dyDescent="0.25">
      <c r="B775" s="65"/>
      <c r="C775" s="65"/>
      <c r="F775" s="65"/>
      <c r="G775" s="65"/>
      <c r="J775" s="65"/>
      <c r="K775" s="65"/>
      <c r="N775" s="65"/>
      <c r="O775" s="65"/>
      <c r="R775" s="65"/>
      <c r="S775" s="65"/>
    </row>
    <row r="776" spans="2:19" ht="15" x14ac:dyDescent="0.25">
      <c r="B776" s="65"/>
      <c r="C776" s="65"/>
      <c r="F776" s="65"/>
      <c r="G776" s="65"/>
      <c r="J776" s="65"/>
      <c r="K776" s="65"/>
      <c r="N776" s="65"/>
      <c r="O776" s="65"/>
      <c r="R776" s="65"/>
      <c r="S776" s="65"/>
    </row>
    <row r="777" spans="2:19" ht="15" x14ac:dyDescent="0.25">
      <c r="B777" s="65"/>
      <c r="C777" s="65"/>
      <c r="F777" s="65"/>
      <c r="G777" s="65"/>
      <c r="J777" s="65"/>
      <c r="K777" s="65"/>
      <c r="N777" s="65"/>
      <c r="O777" s="65"/>
      <c r="R777" s="65"/>
      <c r="S777" s="65"/>
    </row>
    <row r="778" spans="2:19" ht="15" x14ac:dyDescent="0.25">
      <c r="B778" s="65"/>
      <c r="C778" s="65"/>
      <c r="F778" s="65"/>
      <c r="G778" s="65"/>
      <c r="J778" s="65"/>
      <c r="K778" s="65"/>
      <c r="N778" s="65"/>
      <c r="O778" s="65"/>
      <c r="R778" s="65"/>
      <c r="S778" s="65"/>
    </row>
    <row r="779" spans="2:19" ht="15" x14ac:dyDescent="0.25">
      <c r="B779" s="65"/>
      <c r="C779" s="65"/>
      <c r="F779" s="65"/>
      <c r="G779" s="65"/>
      <c r="J779" s="65"/>
      <c r="K779" s="65"/>
      <c r="N779" s="65"/>
      <c r="O779" s="65"/>
      <c r="R779" s="65"/>
      <c r="S779" s="65"/>
    </row>
    <row r="780" spans="2:19" ht="15" x14ac:dyDescent="0.25">
      <c r="B780" s="65"/>
      <c r="C780" s="65"/>
      <c r="F780" s="65"/>
      <c r="G780" s="65"/>
      <c r="J780" s="65"/>
      <c r="K780" s="65"/>
      <c r="N780" s="65"/>
      <c r="O780" s="65"/>
      <c r="R780" s="65"/>
      <c r="S780" s="65"/>
    </row>
    <row r="781" spans="2:19" ht="15" x14ac:dyDescent="0.25">
      <c r="B781" s="65"/>
      <c r="C781" s="65"/>
      <c r="F781" s="65"/>
      <c r="G781" s="65"/>
      <c r="J781" s="65"/>
      <c r="K781" s="65"/>
      <c r="N781" s="65"/>
      <c r="O781" s="65"/>
      <c r="R781" s="65"/>
      <c r="S781" s="65"/>
    </row>
    <row r="782" spans="2:19" ht="15" x14ac:dyDescent="0.25">
      <c r="B782" s="65"/>
      <c r="C782" s="65"/>
      <c r="F782" s="65"/>
      <c r="G782" s="65"/>
      <c r="J782" s="65"/>
      <c r="K782" s="65"/>
      <c r="N782" s="65"/>
      <c r="O782" s="65"/>
      <c r="R782" s="65"/>
      <c r="S782" s="65"/>
    </row>
    <row r="783" spans="2:19" ht="15" x14ac:dyDescent="0.25">
      <c r="B783" s="65"/>
      <c r="C783" s="65"/>
      <c r="F783" s="65"/>
      <c r="G783" s="65"/>
      <c r="J783" s="65"/>
      <c r="K783" s="65"/>
      <c r="N783" s="65"/>
      <c r="O783" s="65"/>
      <c r="R783" s="65"/>
      <c r="S783" s="65"/>
    </row>
    <row r="784" spans="2:19" ht="15" x14ac:dyDescent="0.25">
      <c r="B784" s="65"/>
      <c r="C784" s="65"/>
      <c r="F784" s="65"/>
      <c r="G784" s="65"/>
      <c r="J784" s="65"/>
      <c r="K784" s="65"/>
      <c r="N784" s="65"/>
      <c r="O784" s="65"/>
      <c r="R784" s="65"/>
      <c r="S784" s="65"/>
    </row>
    <row r="785" spans="2:19" ht="15" x14ac:dyDescent="0.25">
      <c r="B785" s="65"/>
      <c r="C785" s="65"/>
      <c r="F785" s="65"/>
      <c r="G785" s="65"/>
      <c r="J785" s="65"/>
      <c r="K785" s="65"/>
      <c r="N785" s="65"/>
      <c r="O785" s="65"/>
      <c r="R785" s="65"/>
      <c r="S785" s="65"/>
    </row>
    <row r="786" spans="2:19" ht="15" x14ac:dyDescent="0.25">
      <c r="B786" s="65"/>
      <c r="C786" s="65"/>
      <c r="F786" s="65"/>
      <c r="G786" s="65"/>
      <c r="J786" s="65"/>
      <c r="K786" s="65"/>
      <c r="N786" s="65"/>
      <c r="O786" s="65"/>
      <c r="R786" s="65"/>
      <c r="S786" s="65"/>
    </row>
    <row r="787" spans="2:19" ht="15" x14ac:dyDescent="0.25">
      <c r="B787" s="65"/>
      <c r="C787" s="65"/>
      <c r="F787" s="65"/>
      <c r="G787" s="65"/>
      <c r="J787" s="65"/>
      <c r="K787" s="65"/>
      <c r="N787" s="65"/>
      <c r="O787" s="65"/>
      <c r="R787" s="65"/>
      <c r="S787" s="65"/>
    </row>
    <row r="788" spans="2:19" ht="15" x14ac:dyDescent="0.25">
      <c r="B788" s="65"/>
      <c r="C788" s="65"/>
      <c r="F788" s="65"/>
      <c r="G788" s="65"/>
      <c r="J788" s="65"/>
      <c r="K788" s="65"/>
      <c r="N788" s="65"/>
      <c r="O788" s="65"/>
      <c r="R788" s="65"/>
      <c r="S788" s="65"/>
    </row>
    <row r="789" spans="2:19" ht="15" x14ac:dyDescent="0.25">
      <c r="B789" s="65"/>
      <c r="C789" s="65"/>
      <c r="F789" s="65"/>
      <c r="G789" s="65"/>
      <c r="J789" s="65"/>
      <c r="K789" s="65"/>
      <c r="N789" s="65"/>
      <c r="O789" s="65"/>
      <c r="R789" s="65"/>
      <c r="S789" s="65"/>
    </row>
    <row r="790" spans="2:19" ht="15" x14ac:dyDescent="0.25">
      <c r="B790" s="65"/>
      <c r="C790" s="65"/>
      <c r="F790" s="65"/>
      <c r="G790" s="65"/>
      <c r="J790" s="65"/>
      <c r="K790" s="65"/>
      <c r="N790" s="65"/>
      <c r="O790" s="65"/>
      <c r="R790" s="65"/>
      <c r="S790" s="65"/>
    </row>
    <row r="791" spans="2:19" ht="15" x14ac:dyDescent="0.25">
      <c r="B791" s="65"/>
      <c r="C791" s="65"/>
      <c r="F791" s="65"/>
      <c r="G791" s="65"/>
      <c r="J791" s="65"/>
      <c r="K791" s="65"/>
      <c r="N791" s="65"/>
      <c r="O791" s="65"/>
      <c r="R791" s="65"/>
      <c r="S791" s="65"/>
    </row>
    <row r="792" spans="2:19" ht="15" x14ac:dyDescent="0.25">
      <c r="B792" s="65"/>
      <c r="C792" s="65"/>
      <c r="F792" s="65"/>
      <c r="G792" s="65"/>
      <c r="J792" s="65"/>
      <c r="K792" s="65"/>
      <c r="N792" s="65"/>
      <c r="O792" s="65"/>
      <c r="R792" s="65"/>
      <c r="S792" s="65"/>
    </row>
    <row r="793" spans="2:19" ht="15" x14ac:dyDescent="0.25">
      <c r="B793" s="65"/>
      <c r="C793" s="65"/>
      <c r="F793" s="65"/>
      <c r="G793" s="65"/>
      <c r="J793" s="65"/>
      <c r="K793" s="65"/>
      <c r="N793" s="65"/>
      <c r="O793" s="65"/>
      <c r="R793" s="65"/>
      <c r="S793" s="65"/>
    </row>
    <row r="794" spans="2:19" ht="15" x14ac:dyDescent="0.25">
      <c r="B794" s="65"/>
      <c r="C794" s="65"/>
      <c r="F794" s="65"/>
      <c r="G794" s="65"/>
      <c r="J794" s="65"/>
      <c r="K794" s="65"/>
      <c r="N794" s="65"/>
      <c r="O794" s="65"/>
      <c r="R794" s="65"/>
      <c r="S794" s="65"/>
    </row>
    <row r="795" spans="2:19" ht="15" x14ac:dyDescent="0.25">
      <c r="B795" s="65"/>
      <c r="C795" s="65"/>
      <c r="F795" s="65"/>
      <c r="G795" s="65"/>
      <c r="J795" s="65"/>
      <c r="K795" s="65"/>
      <c r="N795" s="65"/>
      <c r="O795" s="65"/>
      <c r="R795" s="65"/>
      <c r="S795" s="65"/>
    </row>
    <row r="796" spans="2:19" ht="15" x14ac:dyDescent="0.25">
      <c r="B796" s="65"/>
      <c r="C796" s="65"/>
      <c r="F796" s="65"/>
      <c r="G796" s="65"/>
      <c r="J796" s="65"/>
      <c r="K796" s="65"/>
      <c r="N796" s="65"/>
      <c r="O796" s="65"/>
      <c r="R796" s="65"/>
      <c r="S796" s="65"/>
    </row>
    <row r="797" spans="2:19" ht="15" x14ac:dyDescent="0.25">
      <c r="B797" s="65"/>
      <c r="C797" s="65"/>
      <c r="F797" s="65"/>
      <c r="G797" s="65"/>
      <c r="J797" s="65"/>
      <c r="K797" s="65"/>
      <c r="N797" s="65"/>
      <c r="O797" s="65"/>
      <c r="R797" s="65"/>
      <c r="S797" s="65"/>
    </row>
    <row r="798" spans="2:19" ht="15" x14ac:dyDescent="0.25">
      <c r="B798" s="65"/>
      <c r="C798" s="65"/>
      <c r="F798" s="65"/>
      <c r="G798" s="65"/>
      <c r="J798" s="65"/>
      <c r="K798" s="65"/>
      <c r="N798" s="65"/>
      <c r="O798" s="65"/>
      <c r="R798" s="65"/>
      <c r="S798" s="65"/>
    </row>
    <row r="799" spans="2:19" ht="15" x14ac:dyDescent="0.25">
      <c r="B799" s="65"/>
      <c r="C799" s="65"/>
      <c r="F799" s="65"/>
      <c r="G799" s="65"/>
      <c r="J799" s="65"/>
      <c r="K799" s="65"/>
      <c r="N799" s="65"/>
      <c r="O799" s="65"/>
      <c r="R799" s="65"/>
      <c r="S799" s="65"/>
    </row>
    <row r="800" spans="2:19" ht="15" x14ac:dyDescent="0.25">
      <c r="B800" s="65"/>
      <c r="C800" s="65"/>
      <c r="F800" s="65"/>
      <c r="G800" s="65"/>
      <c r="J800" s="65"/>
      <c r="K800" s="65"/>
      <c r="N800" s="65"/>
      <c r="O800" s="65"/>
      <c r="R800" s="65"/>
      <c r="S800" s="65"/>
    </row>
    <row r="801" spans="2:19" ht="15" x14ac:dyDescent="0.25">
      <c r="B801" s="65"/>
      <c r="C801" s="65"/>
      <c r="F801" s="65"/>
      <c r="G801" s="65"/>
      <c r="J801" s="65"/>
      <c r="K801" s="65"/>
      <c r="N801" s="65"/>
      <c r="O801" s="65"/>
      <c r="R801" s="65"/>
      <c r="S801" s="65"/>
    </row>
    <row r="802" spans="2:19" ht="15" x14ac:dyDescent="0.25">
      <c r="B802" s="65"/>
      <c r="C802" s="65"/>
      <c r="F802" s="65"/>
      <c r="G802" s="65"/>
      <c r="J802" s="65"/>
      <c r="K802" s="65"/>
      <c r="N802" s="65"/>
      <c r="O802" s="65"/>
      <c r="R802" s="65"/>
      <c r="S802" s="65"/>
    </row>
    <row r="803" spans="2:19" ht="15" x14ac:dyDescent="0.25">
      <c r="B803" s="65"/>
      <c r="C803" s="65"/>
      <c r="F803" s="65"/>
      <c r="G803" s="65"/>
      <c r="J803" s="65"/>
      <c r="K803" s="65"/>
      <c r="N803" s="65"/>
      <c r="O803" s="65"/>
      <c r="R803" s="65"/>
      <c r="S803" s="65"/>
    </row>
    <row r="804" spans="2:19" ht="15" x14ac:dyDescent="0.25">
      <c r="B804" s="65"/>
      <c r="C804" s="65"/>
      <c r="F804" s="65"/>
      <c r="G804" s="65"/>
      <c r="J804" s="65"/>
      <c r="K804" s="65"/>
      <c r="N804" s="65"/>
      <c r="O804" s="65"/>
      <c r="R804" s="65"/>
      <c r="S804" s="65"/>
    </row>
    <row r="805" spans="2:19" ht="15" x14ac:dyDescent="0.25">
      <c r="B805" s="65"/>
      <c r="C805" s="65"/>
      <c r="F805" s="65"/>
      <c r="G805" s="65"/>
      <c r="J805" s="65"/>
      <c r="K805" s="65"/>
      <c r="N805" s="65"/>
      <c r="O805" s="65"/>
      <c r="R805" s="65"/>
      <c r="S805" s="65"/>
    </row>
    <row r="806" spans="2:19" ht="15" x14ac:dyDescent="0.25">
      <c r="B806" s="65"/>
      <c r="C806" s="65"/>
      <c r="F806" s="65"/>
      <c r="G806" s="65"/>
      <c r="J806" s="65"/>
      <c r="K806" s="65"/>
      <c r="N806" s="65"/>
      <c r="O806" s="65"/>
      <c r="R806" s="65"/>
      <c r="S806" s="65"/>
    </row>
    <row r="807" spans="2:19" ht="15" x14ac:dyDescent="0.25">
      <c r="B807" s="65"/>
      <c r="C807" s="65"/>
      <c r="F807" s="65"/>
      <c r="G807" s="65"/>
      <c r="J807" s="65"/>
      <c r="K807" s="65"/>
      <c r="N807" s="65"/>
      <c r="O807" s="65"/>
      <c r="R807" s="65"/>
      <c r="S807" s="65"/>
    </row>
    <row r="808" spans="2:19" ht="15" x14ac:dyDescent="0.25">
      <c r="B808" s="65"/>
      <c r="C808" s="65"/>
      <c r="F808" s="65"/>
      <c r="G808" s="65"/>
      <c r="J808" s="65"/>
      <c r="K808" s="65"/>
      <c r="N808" s="65"/>
      <c r="O808" s="65"/>
      <c r="R808" s="65"/>
      <c r="S808" s="65"/>
    </row>
    <row r="809" spans="2:19" ht="15" x14ac:dyDescent="0.25">
      <c r="B809" s="65"/>
      <c r="C809" s="65"/>
      <c r="F809" s="65"/>
      <c r="G809" s="65"/>
      <c r="J809" s="65"/>
      <c r="K809" s="65"/>
      <c r="N809" s="65"/>
      <c r="O809" s="65"/>
      <c r="R809" s="65"/>
      <c r="S809" s="65"/>
    </row>
    <row r="810" spans="2:19" ht="15" x14ac:dyDescent="0.25">
      <c r="B810" s="65"/>
      <c r="C810" s="65"/>
      <c r="F810" s="65"/>
      <c r="G810" s="65"/>
      <c r="J810" s="65"/>
      <c r="K810" s="65"/>
      <c r="N810" s="65"/>
      <c r="O810" s="65"/>
      <c r="R810" s="65"/>
      <c r="S810" s="65"/>
    </row>
    <row r="811" spans="2:19" ht="15" x14ac:dyDescent="0.25">
      <c r="B811" s="65"/>
      <c r="C811" s="65"/>
      <c r="F811" s="65"/>
      <c r="G811" s="65"/>
      <c r="J811" s="65"/>
      <c r="K811" s="65"/>
      <c r="N811" s="65"/>
      <c r="O811" s="65"/>
      <c r="R811" s="65"/>
      <c r="S811" s="65"/>
    </row>
    <row r="812" spans="2:19" ht="15" x14ac:dyDescent="0.25">
      <c r="B812" s="65"/>
      <c r="C812" s="65"/>
      <c r="F812" s="65"/>
      <c r="G812" s="65"/>
      <c r="J812" s="65"/>
      <c r="K812" s="65"/>
      <c r="N812" s="65"/>
      <c r="O812" s="65"/>
      <c r="R812" s="65"/>
      <c r="S812" s="65"/>
    </row>
    <row r="813" spans="2:19" ht="15" x14ac:dyDescent="0.25">
      <c r="B813" s="65"/>
      <c r="C813" s="65"/>
      <c r="F813" s="65"/>
      <c r="G813" s="65"/>
      <c r="J813" s="65"/>
      <c r="K813" s="65"/>
      <c r="N813" s="65"/>
      <c r="O813" s="65"/>
      <c r="R813" s="65"/>
      <c r="S813" s="65"/>
    </row>
    <row r="814" spans="2:19" ht="15" x14ac:dyDescent="0.25">
      <c r="B814" s="65"/>
      <c r="C814" s="65"/>
      <c r="F814" s="65"/>
      <c r="G814" s="65"/>
      <c r="J814" s="65"/>
      <c r="K814" s="65"/>
      <c r="N814" s="65"/>
      <c r="O814" s="65"/>
      <c r="R814" s="65"/>
      <c r="S814" s="65"/>
    </row>
    <row r="815" spans="2:19" ht="15" x14ac:dyDescent="0.25">
      <c r="B815" s="65"/>
      <c r="C815" s="65"/>
      <c r="F815" s="65"/>
      <c r="G815" s="65"/>
      <c r="J815" s="65"/>
      <c r="K815" s="65"/>
      <c r="N815" s="65"/>
      <c r="O815" s="65"/>
      <c r="R815" s="65"/>
      <c r="S815" s="65"/>
    </row>
    <row r="816" spans="2:19" ht="15" x14ac:dyDescent="0.25">
      <c r="B816" s="65"/>
      <c r="C816" s="65"/>
      <c r="F816" s="65"/>
      <c r="G816" s="65"/>
      <c r="J816" s="65"/>
      <c r="K816" s="65"/>
      <c r="N816" s="65"/>
      <c r="O816" s="65"/>
      <c r="R816" s="65"/>
      <c r="S816" s="65"/>
    </row>
    <row r="817" spans="2:19" ht="15" x14ac:dyDescent="0.25">
      <c r="B817" s="65"/>
      <c r="C817" s="65"/>
      <c r="F817" s="65"/>
      <c r="G817" s="65"/>
      <c r="J817" s="65"/>
      <c r="K817" s="65"/>
      <c r="N817" s="65"/>
      <c r="O817" s="65"/>
      <c r="R817" s="65"/>
      <c r="S817" s="65"/>
    </row>
    <row r="818" spans="2:19" ht="15" x14ac:dyDescent="0.25">
      <c r="B818" s="65"/>
      <c r="C818" s="65"/>
      <c r="F818" s="65"/>
      <c r="G818" s="65"/>
      <c r="J818" s="65"/>
      <c r="K818" s="65"/>
      <c r="N818" s="65"/>
      <c r="O818" s="65"/>
      <c r="R818" s="65"/>
      <c r="S818" s="65"/>
    </row>
    <row r="819" spans="2:19" ht="15" x14ac:dyDescent="0.25">
      <c r="B819" s="65"/>
      <c r="C819" s="65"/>
      <c r="F819" s="65"/>
      <c r="G819" s="65"/>
      <c r="J819" s="65"/>
      <c r="K819" s="65"/>
      <c r="N819" s="65"/>
      <c r="O819" s="65"/>
      <c r="R819" s="65"/>
      <c r="S819" s="65"/>
    </row>
    <row r="820" spans="2:19" ht="15" x14ac:dyDescent="0.25">
      <c r="B820" s="65"/>
      <c r="C820" s="65"/>
      <c r="F820" s="65"/>
      <c r="G820" s="65"/>
      <c r="J820" s="65"/>
      <c r="K820" s="65"/>
      <c r="N820" s="65"/>
      <c r="O820" s="65"/>
      <c r="R820" s="65"/>
      <c r="S820" s="65"/>
    </row>
    <row r="821" spans="2:19" ht="15" x14ac:dyDescent="0.25">
      <c r="B821" s="65"/>
      <c r="C821" s="65"/>
      <c r="F821" s="65"/>
      <c r="G821" s="65"/>
      <c r="J821" s="65"/>
      <c r="K821" s="65"/>
      <c r="N821" s="65"/>
      <c r="O821" s="65"/>
      <c r="R821" s="65"/>
      <c r="S821" s="65"/>
    </row>
    <row r="822" spans="2:19" ht="15" x14ac:dyDescent="0.25">
      <c r="B822" s="65"/>
      <c r="C822" s="65"/>
      <c r="F822" s="65"/>
      <c r="G822" s="65"/>
      <c r="J822" s="65"/>
      <c r="K822" s="65"/>
      <c r="N822" s="65"/>
      <c r="O822" s="65"/>
      <c r="R822" s="65"/>
      <c r="S822" s="65"/>
    </row>
    <row r="823" spans="2:19" ht="15" x14ac:dyDescent="0.25">
      <c r="B823" s="65"/>
      <c r="C823" s="65"/>
      <c r="F823" s="65"/>
      <c r="G823" s="65"/>
      <c r="J823" s="65"/>
      <c r="K823" s="65"/>
      <c r="N823" s="65"/>
      <c r="O823" s="65"/>
      <c r="R823" s="65"/>
      <c r="S823" s="65"/>
    </row>
    <row r="824" spans="2:19" ht="15" x14ac:dyDescent="0.25">
      <c r="B824" s="65"/>
      <c r="C824" s="65"/>
      <c r="F824" s="65"/>
      <c r="G824" s="65"/>
      <c r="J824" s="65"/>
      <c r="K824" s="65"/>
      <c r="N824" s="65"/>
      <c r="O824" s="65"/>
      <c r="R824" s="65"/>
      <c r="S824" s="65"/>
    </row>
    <row r="825" spans="2:19" ht="15" x14ac:dyDescent="0.25">
      <c r="B825" s="65"/>
      <c r="C825" s="65"/>
      <c r="F825" s="65"/>
      <c r="G825" s="65"/>
      <c r="J825" s="65"/>
      <c r="K825" s="65"/>
      <c r="N825" s="65"/>
      <c r="O825" s="65"/>
      <c r="R825" s="65"/>
      <c r="S825" s="65"/>
    </row>
    <row r="826" spans="2:19" ht="15" x14ac:dyDescent="0.25">
      <c r="B826" s="65"/>
      <c r="C826" s="65"/>
      <c r="F826" s="65"/>
      <c r="G826" s="65"/>
      <c r="J826" s="65"/>
      <c r="K826" s="65"/>
      <c r="N826" s="65"/>
      <c r="O826" s="65"/>
      <c r="R826" s="65"/>
      <c r="S826" s="65"/>
    </row>
    <row r="827" spans="2:19" ht="15" x14ac:dyDescent="0.25">
      <c r="B827" s="65"/>
      <c r="C827" s="65"/>
      <c r="F827" s="65"/>
      <c r="G827" s="65"/>
      <c r="J827" s="65"/>
      <c r="K827" s="65"/>
      <c r="N827" s="65"/>
      <c r="O827" s="65"/>
      <c r="R827" s="65"/>
      <c r="S827" s="65"/>
    </row>
    <row r="828" spans="2:19" ht="15" x14ac:dyDescent="0.25">
      <c r="B828" s="65"/>
      <c r="C828" s="65"/>
      <c r="F828" s="65"/>
      <c r="G828" s="65"/>
      <c r="J828" s="65"/>
      <c r="K828" s="65"/>
      <c r="N828" s="65"/>
      <c r="O828" s="65"/>
      <c r="R828" s="65"/>
      <c r="S828" s="65"/>
    </row>
    <row r="829" spans="2:19" ht="15" x14ac:dyDescent="0.25">
      <c r="B829" s="65"/>
      <c r="C829" s="65"/>
      <c r="F829" s="65"/>
      <c r="G829" s="65"/>
      <c r="J829" s="65"/>
      <c r="K829" s="65"/>
      <c r="N829" s="65"/>
      <c r="O829" s="65"/>
      <c r="R829" s="65"/>
      <c r="S829" s="65"/>
    </row>
    <row r="830" spans="2:19" ht="15" x14ac:dyDescent="0.25">
      <c r="B830" s="65"/>
      <c r="C830" s="65"/>
      <c r="F830" s="65"/>
      <c r="G830" s="65"/>
      <c r="J830" s="65"/>
      <c r="K830" s="65"/>
      <c r="N830" s="65"/>
      <c r="O830" s="65"/>
      <c r="R830" s="65"/>
      <c r="S830" s="65"/>
    </row>
    <row r="831" spans="2:19" ht="15" x14ac:dyDescent="0.25">
      <c r="B831" s="65"/>
      <c r="C831" s="65"/>
      <c r="F831" s="65"/>
      <c r="G831" s="65"/>
      <c r="J831" s="65"/>
      <c r="K831" s="65"/>
      <c r="N831" s="65"/>
      <c r="O831" s="65"/>
      <c r="R831" s="65"/>
      <c r="S831" s="65"/>
    </row>
    <row r="832" spans="2:19" ht="15" x14ac:dyDescent="0.25">
      <c r="B832" s="65"/>
      <c r="C832" s="65"/>
      <c r="F832" s="65"/>
      <c r="G832" s="65"/>
      <c r="J832" s="65"/>
      <c r="K832" s="65"/>
      <c r="N832" s="65"/>
      <c r="O832" s="65"/>
      <c r="R832" s="65"/>
      <c r="S832" s="65"/>
    </row>
    <row r="833" spans="2:19" ht="15" x14ac:dyDescent="0.25">
      <c r="B833" s="65"/>
      <c r="C833" s="65"/>
      <c r="F833" s="65"/>
      <c r="G833" s="65"/>
      <c r="J833" s="65"/>
      <c r="K833" s="65"/>
      <c r="N833" s="65"/>
      <c r="O833" s="65"/>
      <c r="R833" s="65"/>
      <c r="S833" s="65"/>
    </row>
    <row r="834" spans="2:19" ht="15" x14ac:dyDescent="0.25">
      <c r="B834" s="65"/>
      <c r="C834" s="65"/>
      <c r="F834" s="65"/>
      <c r="G834" s="65"/>
      <c r="J834" s="65"/>
      <c r="K834" s="65"/>
      <c r="N834" s="65"/>
      <c r="O834" s="65"/>
      <c r="R834" s="65"/>
      <c r="S834" s="65"/>
    </row>
    <row r="835" spans="2:19" ht="15" x14ac:dyDescent="0.25">
      <c r="B835" s="65"/>
      <c r="C835" s="65"/>
      <c r="F835" s="65"/>
      <c r="G835" s="65"/>
      <c r="J835" s="65"/>
      <c r="K835" s="65"/>
      <c r="N835" s="65"/>
      <c r="O835" s="65"/>
      <c r="R835" s="65"/>
      <c r="S835" s="65"/>
    </row>
    <row r="836" spans="2:19" ht="15" x14ac:dyDescent="0.25">
      <c r="B836" s="65"/>
      <c r="C836" s="65"/>
      <c r="F836" s="65"/>
      <c r="G836" s="65"/>
      <c r="J836" s="65"/>
      <c r="K836" s="65"/>
      <c r="N836" s="65"/>
      <c r="O836" s="65"/>
      <c r="R836" s="65"/>
      <c r="S836" s="65"/>
    </row>
    <row r="837" spans="2:19" ht="15" x14ac:dyDescent="0.25">
      <c r="B837" s="65"/>
      <c r="C837" s="65"/>
      <c r="F837" s="65"/>
      <c r="G837" s="65"/>
      <c r="J837" s="65"/>
      <c r="K837" s="65"/>
      <c r="N837" s="65"/>
      <c r="O837" s="65"/>
      <c r="R837" s="65"/>
      <c r="S837" s="65"/>
    </row>
    <row r="838" spans="2:19" ht="15" x14ac:dyDescent="0.25">
      <c r="B838" s="65"/>
      <c r="C838" s="65"/>
      <c r="F838" s="65"/>
      <c r="G838" s="65"/>
      <c r="J838" s="65"/>
      <c r="K838" s="65"/>
      <c r="N838" s="65"/>
      <c r="O838" s="65"/>
      <c r="R838" s="65"/>
      <c r="S838" s="65"/>
    </row>
    <row r="839" spans="2:19" ht="15" x14ac:dyDescent="0.25">
      <c r="B839" s="65"/>
      <c r="C839" s="65"/>
      <c r="F839" s="65"/>
      <c r="G839" s="65"/>
      <c r="J839" s="65"/>
      <c r="K839" s="65"/>
      <c r="N839" s="65"/>
      <c r="O839" s="65"/>
      <c r="R839" s="65"/>
      <c r="S839" s="65"/>
    </row>
    <row r="840" spans="2:19" ht="15" x14ac:dyDescent="0.25">
      <c r="B840" s="65"/>
      <c r="C840" s="65"/>
      <c r="F840" s="65"/>
      <c r="G840" s="65"/>
      <c r="J840" s="65"/>
      <c r="K840" s="65"/>
      <c r="N840" s="65"/>
      <c r="O840" s="65"/>
      <c r="R840" s="65"/>
      <c r="S840" s="65"/>
    </row>
    <row r="841" spans="2:19" ht="15" x14ac:dyDescent="0.25">
      <c r="B841" s="65"/>
      <c r="C841" s="65"/>
      <c r="F841" s="65"/>
      <c r="G841" s="65"/>
      <c r="J841" s="65"/>
      <c r="K841" s="65"/>
      <c r="N841" s="65"/>
      <c r="O841" s="65"/>
      <c r="R841" s="65"/>
      <c r="S841" s="65"/>
    </row>
    <row r="842" spans="2:19" ht="15" x14ac:dyDescent="0.25">
      <c r="B842" s="65"/>
      <c r="C842" s="65"/>
      <c r="F842" s="65"/>
      <c r="G842" s="65"/>
      <c r="J842" s="65"/>
      <c r="K842" s="65"/>
      <c r="N842" s="65"/>
      <c r="O842" s="65"/>
      <c r="R842" s="65"/>
      <c r="S842" s="65"/>
    </row>
    <row r="843" spans="2:19" ht="15" x14ac:dyDescent="0.25">
      <c r="B843" s="65"/>
      <c r="C843" s="65"/>
      <c r="F843" s="65"/>
      <c r="G843" s="65"/>
      <c r="J843" s="65"/>
      <c r="K843" s="65"/>
      <c r="N843" s="65"/>
      <c r="O843" s="65"/>
      <c r="R843" s="65"/>
      <c r="S843" s="65"/>
    </row>
    <row r="844" spans="2:19" ht="15" x14ac:dyDescent="0.25">
      <c r="B844" s="65"/>
      <c r="C844" s="65"/>
      <c r="F844" s="65"/>
      <c r="G844" s="65"/>
      <c r="J844" s="65"/>
      <c r="K844" s="65"/>
      <c r="N844" s="65"/>
      <c r="O844" s="65"/>
      <c r="R844" s="65"/>
      <c r="S844" s="65"/>
    </row>
    <row r="845" spans="2:19" ht="15" x14ac:dyDescent="0.25">
      <c r="B845" s="65"/>
      <c r="C845" s="65"/>
      <c r="F845" s="65"/>
      <c r="G845" s="65"/>
      <c r="J845" s="65"/>
      <c r="K845" s="65"/>
      <c r="N845" s="65"/>
      <c r="O845" s="65"/>
      <c r="R845" s="65"/>
      <c r="S845" s="65"/>
    </row>
    <row r="846" spans="2:19" ht="15" x14ac:dyDescent="0.25">
      <c r="B846" s="65"/>
      <c r="C846" s="65"/>
      <c r="F846" s="65"/>
      <c r="G846" s="65"/>
      <c r="J846" s="65"/>
      <c r="K846" s="65"/>
      <c r="N846" s="65"/>
      <c r="O846" s="65"/>
      <c r="R846" s="65"/>
      <c r="S846" s="65"/>
    </row>
    <row r="847" spans="2:19" ht="15" x14ac:dyDescent="0.25">
      <c r="B847" s="65"/>
      <c r="C847" s="65"/>
      <c r="F847" s="65"/>
      <c r="G847" s="65"/>
      <c r="J847" s="65"/>
      <c r="K847" s="65"/>
      <c r="N847" s="65"/>
      <c r="O847" s="65"/>
      <c r="R847" s="65"/>
      <c r="S847" s="65"/>
    </row>
    <row r="848" spans="2:19" ht="15" x14ac:dyDescent="0.25">
      <c r="B848" s="65"/>
      <c r="C848" s="65"/>
      <c r="F848" s="65"/>
      <c r="G848" s="65"/>
      <c r="J848" s="65"/>
      <c r="K848" s="65"/>
      <c r="N848" s="65"/>
      <c r="O848" s="65"/>
      <c r="R848" s="65"/>
      <c r="S848" s="65"/>
    </row>
    <row r="849" spans="2:19" ht="15" x14ac:dyDescent="0.25">
      <c r="B849" s="65"/>
      <c r="C849" s="65"/>
      <c r="F849" s="65"/>
      <c r="G849" s="65"/>
      <c r="J849" s="65"/>
      <c r="K849" s="65"/>
      <c r="N849" s="65"/>
      <c r="O849" s="65"/>
      <c r="R849" s="65"/>
      <c r="S849" s="65"/>
    </row>
    <row r="850" spans="2:19" ht="15" x14ac:dyDescent="0.25">
      <c r="B850" s="65"/>
      <c r="C850" s="65"/>
      <c r="F850" s="65"/>
      <c r="G850" s="65"/>
      <c r="J850" s="65"/>
      <c r="K850" s="65"/>
      <c r="N850" s="65"/>
      <c r="O850" s="65"/>
      <c r="R850" s="65"/>
      <c r="S850" s="65"/>
    </row>
    <row r="851" spans="2:19" ht="15" x14ac:dyDescent="0.25">
      <c r="B851" s="65"/>
      <c r="C851" s="65"/>
      <c r="F851" s="65"/>
      <c r="G851" s="65"/>
      <c r="J851" s="65"/>
      <c r="K851" s="65"/>
      <c r="N851" s="65"/>
      <c r="O851" s="65"/>
      <c r="R851" s="65"/>
      <c r="S851" s="65"/>
    </row>
    <row r="852" spans="2:19" ht="15" x14ac:dyDescent="0.25">
      <c r="B852" s="65"/>
      <c r="C852" s="65"/>
      <c r="F852" s="65"/>
      <c r="G852" s="65"/>
      <c r="J852" s="65"/>
      <c r="K852" s="65"/>
      <c r="N852" s="65"/>
      <c r="O852" s="65"/>
      <c r="R852" s="65"/>
      <c r="S852" s="65"/>
    </row>
    <row r="853" spans="2:19" ht="15" x14ac:dyDescent="0.25">
      <c r="B853" s="65"/>
      <c r="C853" s="65"/>
      <c r="F853" s="65"/>
      <c r="G853" s="65"/>
      <c r="J853" s="65"/>
      <c r="K853" s="65"/>
      <c r="N853" s="65"/>
      <c r="O853" s="65"/>
      <c r="R853" s="65"/>
      <c r="S853" s="65"/>
    </row>
    <row r="854" spans="2:19" ht="15" x14ac:dyDescent="0.25">
      <c r="B854" s="65"/>
      <c r="C854" s="65"/>
      <c r="F854" s="65"/>
      <c r="G854" s="65"/>
      <c r="J854" s="65"/>
      <c r="K854" s="65"/>
      <c r="N854" s="65"/>
      <c r="O854" s="65"/>
      <c r="R854" s="65"/>
      <c r="S854" s="65"/>
    </row>
    <row r="855" spans="2:19" ht="15" x14ac:dyDescent="0.25">
      <c r="B855" s="65"/>
      <c r="C855" s="65"/>
      <c r="F855" s="65"/>
      <c r="G855" s="65"/>
      <c r="J855" s="65"/>
      <c r="K855" s="65"/>
      <c r="N855" s="65"/>
      <c r="O855" s="65"/>
      <c r="R855" s="65"/>
      <c r="S855" s="65"/>
    </row>
    <row r="856" spans="2:19" ht="15" x14ac:dyDescent="0.25">
      <c r="B856" s="65"/>
      <c r="C856" s="65"/>
      <c r="F856" s="65"/>
      <c r="G856" s="65"/>
      <c r="J856" s="65"/>
      <c r="K856" s="65"/>
      <c r="N856" s="65"/>
      <c r="O856" s="65"/>
      <c r="R856" s="65"/>
      <c r="S856" s="65"/>
    </row>
    <row r="857" spans="2:19" ht="15" x14ac:dyDescent="0.25">
      <c r="B857" s="65"/>
      <c r="C857" s="65"/>
      <c r="F857" s="65"/>
      <c r="G857" s="65"/>
      <c r="J857" s="65"/>
      <c r="K857" s="65"/>
      <c r="N857" s="65"/>
      <c r="O857" s="65"/>
      <c r="R857" s="65"/>
      <c r="S857" s="65"/>
    </row>
    <row r="858" spans="2:19" ht="15" x14ac:dyDescent="0.25">
      <c r="B858" s="65"/>
      <c r="C858" s="65"/>
      <c r="F858" s="65"/>
      <c r="G858" s="65"/>
      <c r="J858" s="65"/>
      <c r="K858" s="65"/>
      <c r="N858" s="65"/>
      <c r="O858" s="65"/>
      <c r="R858" s="65"/>
      <c r="S858" s="65"/>
    </row>
    <row r="859" spans="2:19" ht="15" x14ac:dyDescent="0.25">
      <c r="B859" s="65"/>
      <c r="C859" s="65"/>
      <c r="F859" s="65"/>
      <c r="G859" s="65"/>
      <c r="J859" s="65"/>
      <c r="K859" s="65"/>
      <c r="N859" s="65"/>
      <c r="O859" s="65"/>
      <c r="R859" s="65"/>
      <c r="S859" s="65"/>
    </row>
    <row r="860" spans="2:19" ht="15" x14ac:dyDescent="0.25">
      <c r="B860" s="65"/>
      <c r="C860" s="65"/>
      <c r="F860" s="65"/>
      <c r="G860" s="65"/>
      <c r="J860" s="65"/>
      <c r="K860" s="65"/>
      <c r="N860" s="65"/>
      <c r="O860" s="65"/>
      <c r="R860" s="65"/>
      <c r="S860" s="65"/>
    </row>
    <row r="861" spans="2:19" ht="15" x14ac:dyDescent="0.25">
      <c r="B861" s="65"/>
      <c r="C861" s="65"/>
      <c r="F861" s="65"/>
      <c r="G861" s="65"/>
      <c r="J861" s="65"/>
      <c r="K861" s="65"/>
      <c r="N861" s="65"/>
      <c r="O861" s="65"/>
      <c r="R861" s="65"/>
      <c r="S861" s="65"/>
    </row>
    <row r="862" spans="2:19" ht="15" x14ac:dyDescent="0.25">
      <c r="B862" s="65"/>
      <c r="C862" s="65"/>
      <c r="F862" s="65"/>
      <c r="G862" s="65"/>
      <c r="J862" s="65"/>
      <c r="K862" s="65"/>
      <c r="N862" s="65"/>
      <c r="O862" s="65"/>
      <c r="R862" s="65"/>
      <c r="S862" s="65"/>
    </row>
    <row r="863" spans="2:19" ht="15" x14ac:dyDescent="0.25">
      <c r="B863" s="65"/>
      <c r="C863" s="65"/>
      <c r="F863" s="65"/>
      <c r="G863" s="65"/>
      <c r="J863" s="65"/>
      <c r="K863" s="65"/>
      <c r="N863" s="65"/>
      <c r="O863" s="65"/>
      <c r="R863" s="65"/>
      <c r="S863" s="65"/>
    </row>
    <row r="864" spans="2:19" ht="15" x14ac:dyDescent="0.25">
      <c r="B864" s="65"/>
      <c r="C864" s="65"/>
      <c r="F864" s="65"/>
      <c r="G864" s="65"/>
      <c r="J864" s="65"/>
      <c r="K864" s="65"/>
      <c r="N864" s="65"/>
      <c r="O864" s="65"/>
      <c r="R864" s="65"/>
      <c r="S864" s="65"/>
    </row>
    <row r="865" spans="2:19" ht="15" x14ac:dyDescent="0.25">
      <c r="B865" s="65"/>
      <c r="C865" s="65"/>
      <c r="F865" s="65"/>
      <c r="G865" s="65"/>
      <c r="J865" s="65"/>
      <c r="K865" s="65"/>
      <c r="N865" s="65"/>
      <c r="O865" s="65"/>
      <c r="R865" s="65"/>
      <c r="S865" s="65"/>
    </row>
    <row r="866" spans="2:19" ht="15" x14ac:dyDescent="0.25">
      <c r="B866" s="65"/>
      <c r="C866" s="65"/>
      <c r="F866" s="65"/>
      <c r="G866" s="65"/>
      <c r="J866" s="65"/>
      <c r="K866" s="65"/>
      <c r="N866" s="65"/>
      <c r="O866" s="65"/>
      <c r="R866" s="65"/>
      <c r="S866" s="65"/>
    </row>
    <row r="867" spans="2:19" ht="15" x14ac:dyDescent="0.25">
      <c r="B867" s="65"/>
      <c r="C867" s="65"/>
      <c r="F867" s="65"/>
      <c r="G867" s="65"/>
      <c r="J867" s="65"/>
      <c r="K867" s="65"/>
      <c r="N867" s="65"/>
      <c r="O867" s="65"/>
      <c r="R867" s="65"/>
      <c r="S867" s="65"/>
    </row>
    <row r="868" spans="2:19" ht="15" x14ac:dyDescent="0.25">
      <c r="B868" s="65"/>
      <c r="C868" s="65"/>
      <c r="F868" s="65"/>
      <c r="G868" s="65"/>
      <c r="J868" s="65"/>
      <c r="K868" s="65"/>
      <c r="N868" s="65"/>
      <c r="O868" s="65"/>
      <c r="R868" s="65"/>
      <c r="S868" s="65"/>
    </row>
    <row r="869" spans="2:19" ht="15" x14ac:dyDescent="0.25">
      <c r="B869" s="65"/>
      <c r="C869" s="65"/>
      <c r="F869" s="65"/>
      <c r="G869" s="65"/>
      <c r="J869" s="65"/>
      <c r="K869" s="65"/>
      <c r="N869" s="65"/>
      <c r="O869" s="65"/>
      <c r="R869" s="65"/>
      <c r="S869" s="65"/>
    </row>
    <row r="870" spans="2:19" ht="15" x14ac:dyDescent="0.25">
      <c r="B870" s="65"/>
      <c r="C870" s="65"/>
      <c r="F870" s="65"/>
      <c r="G870" s="65"/>
      <c r="J870" s="65"/>
      <c r="K870" s="65"/>
      <c r="N870" s="65"/>
      <c r="O870" s="65"/>
      <c r="R870" s="65"/>
      <c r="S870" s="65"/>
    </row>
    <row r="871" spans="2:19" ht="15" x14ac:dyDescent="0.25">
      <c r="B871" s="65"/>
      <c r="C871" s="65"/>
      <c r="F871" s="65"/>
      <c r="G871" s="65"/>
      <c r="J871" s="65"/>
      <c r="K871" s="65"/>
      <c r="N871" s="65"/>
      <c r="O871" s="65"/>
      <c r="R871" s="65"/>
      <c r="S871" s="65"/>
    </row>
    <row r="872" spans="2:19" ht="15" x14ac:dyDescent="0.25">
      <c r="B872" s="65"/>
      <c r="C872" s="65"/>
      <c r="F872" s="65"/>
      <c r="G872" s="65"/>
      <c r="J872" s="65"/>
      <c r="K872" s="65"/>
      <c r="N872" s="65"/>
      <c r="O872" s="65"/>
      <c r="R872" s="65"/>
      <c r="S872" s="65"/>
    </row>
    <row r="873" spans="2:19" ht="15" x14ac:dyDescent="0.25">
      <c r="B873" s="65"/>
      <c r="C873" s="65"/>
      <c r="F873" s="65"/>
      <c r="G873" s="65"/>
      <c r="J873" s="65"/>
      <c r="K873" s="65"/>
      <c r="N873" s="65"/>
      <c r="O873" s="65"/>
      <c r="R873" s="65"/>
      <c r="S873" s="65"/>
    </row>
    <row r="874" spans="2:19" ht="15" x14ac:dyDescent="0.25">
      <c r="B874" s="65"/>
      <c r="C874" s="65"/>
      <c r="F874" s="65"/>
      <c r="G874" s="65"/>
      <c r="J874" s="65"/>
      <c r="K874" s="65"/>
      <c r="N874" s="65"/>
      <c r="O874" s="65"/>
      <c r="R874" s="65"/>
      <c r="S874" s="65"/>
    </row>
    <row r="875" spans="2:19" ht="15" x14ac:dyDescent="0.25">
      <c r="B875" s="65"/>
      <c r="C875" s="65"/>
      <c r="F875" s="65"/>
      <c r="G875" s="65"/>
      <c r="J875" s="65"/>
      <c r="K875" s="65"/>
      <c r="N875" s="65"/>
      <c r="O875" s="65"/>
      <c r="R875" s="65"/>
      <c r="S875" s="65"/>
    </row>
    <row r="876" spans="2:19" ht="15" x14ac:dyDescent="0.25">
      <c r="B876" s="65"/>
      <c r="C876" s="65"/>
      <c r="F876" s="65"/>
      <c r="G876" s="65"/>
      <c r="J876" s="65"/>
      <c r="K876" s="65"/>
      <c r="N876" s="65"/>
      <c r="O876" s="65"/>
      <c r="R876" s="65"/>
      <c r="S876" s="65"/>
    </row>
    <row r="877" spans="2:19" ht="15" x14ac:dyDescent="0.25">
      <c r="B877" s="65"/>
      <c r="C877" s="65"/>
      <c r="F877" s="65"/>
      <c r="G877" s="65"/>
      <c r="J877" s="65"/>
      <c r="K877" s="65"/>
      <c r="N877" s="65"/>
      <c r="O877" s="65"/>
      <c r="R877" s="65"/>
      <c r="S877" s="65"/>
    </row>
    <row r="878" spans="2:19" ht="15" x14ac:dyDescent="0.25">
      <c r="B878" s="65"/>
      <c r="C878" s="65"/>
      <c r="F878" s="65"/>
      <c r="G878" s="65"/>
      <c r="J878" s="65"/>
      <c r="K878" s="65"/>
      <c r="N878" s="65"/>
      <c r="O878" s="65"/>
      <c r="R878" s="65"/>
      <c r="S878" s="65"/>
    </row>
    <row r="879" spans="2:19" ht="15" x14ac:dyDescent="0.25">
      <c r="B879" s="65"/>
      <c r="C879" s="65"/>
      <c r="F879" s="65"/>
      <c r="G879" s="65"/>
      <c r="J879" s="65"/>
      <c r="K879" s="65"/>
      <c r="N879" s="65"/>
      <c r="O879" s="65"/>
      <c r="R879" s="65"/>
      <c r="S879" s="65"/>
    </row>
    <row r="880" spans="2:19" ht="15" x14ac:dyDescent="0.25">
      <c r="B880" s="65"/>
      <c r="C880" s="65"/>
      <c r="F880" s="65"/>
      <c r="G880" s="65"/>
      <c r="J880" s="65"/>
      <c r="K880" s="65"/>
      <c r="N880" s="65"/>
      <c r="O880" s="65"/>
      <c r="R880" s="65"/>
      <c r="S880" s="65"/>
    </row>
    <row r="881" spans="2:19" ht="15" x14ac:dyDescent="0.25">
      <c r="B881" s="65"/>
      <c r="C881" s="65"/>
      <c r="F881" s="65"/>
      <c r="G881" s="65"/>
      <c r="J881" s="65"/>
      <c r="K881" s="65"/>
      <c r="N881" s="65"/>
      <c r="O881" s="65"/>
      <c r="R881" s="65"/>
      <c r="S881" s="65"/>
    </row>
    <row r="882" spans="2:19" ht="15" x14ac:dyDescent="0.25">
      <c r="B882" s="65"/>
      <c r="C882" s="65"/>
      <c r="F882" s="65"/>
      <c r="G882" s="65"/>
      <c r="J882" s="65"/>
      <c r="K882" s="65"/>
      <c r="N882" s="65"/>
      <c r="O882" s="65"/>
      <c r="R882" s="65"/>
      <c r="S882" s="65"/>
    </row>
    <row r="883" spans="2:19" ht="15" x14ac:dyDescent="0.25">
      <c r="B883" s="65"/>
      <c r="C883" s="65"/>
      <c r="F883" s="65"/>
      <c r="G883" s="65"/>
      <c r="J883" s="65"/>
      <c r="K883" s="65"/>
      <c r="N883" s="65"/>
      <c r="O883" s="65"/>
      <c r="R883" s="65"/>
      <c r="S883" s="65"/>
    </row>
    <row r="884" spans="2:19" ht="15" x14ac:dyDescent="0.25">
      <c r="B884" s="65"/>
      <c r="C884" s="65"/>
      <c r="F884" s="65"/>
      <c r="G884" s="65"/>
      <c r="J884" s="65"/>
      <c r="K884" s="65"/>
      <c r="N884" s="65"/>
      <c r="O884" s="65"/>
      <c r="R884" s="65"/>
      <c r="S884" s="65"/>
    </row>
    <row r="885" spans="2:19" ht="15" x14ac:dyDescent="0.25">
      <c r="B885" s="65"/>
      <c r="C885" s="65"/>
      <c r="F885" s="65"/>
      <c r="G885" s="65"/>
      <c r="J885" s="65"/>
      <c r="K885" s="65"/>
      <c r="N885" s="65"/>
      <c r="O885" s="65"/>
      <c r="R885" s="65"/>
      <c r="S885" s="65"/>
    </row>
    <row r="886" spans="2:19" ht="15" x14ac:dyDescent="0.25">
      <c r="B886" s="65"/>
      <c r="C886" s="65"/>
      <c r="F886" s="65"/>
      <c r="G886" s="65"/>
      <c r="J886" s="65"/>
      <c r="K886" s="65"/>
      <c r="N886" s="65"/>
      <c r="O886" s="65"/>
      <c r="R886" s="65"/>
      <c r="S886" s="65"/>
    </row>
    <row r="887" spans="2:19" ht="15" x14ac:dyDescent="0.25">
      <c r="B887" s="65"/>
      <c r="C887" s="65"/>
      <c r="F887" s="65"/>
      <c r="G887" s="65"/>
      <c r="J887" s="65"/>
      <c r="K887" s="65"/>
      <c r="N887" s="65"/>
      <c r="O887" s="65"/>
      <c r="R887" s="65"/>
      <c r="S887" s="65"/>
    </row>
    <row r="888" spans="2:19" ht="15" x14ac:dyDescent="0.25">
      <c r="B888" s="65"/>
      <c r="C888" s="65"/>
      <c r="F888" s="65"/>
      <c r="G888" s="65"/>
      <c r="J888" s="65"/>
      <c r="K888" s="65"/>
      <c r="N888" s="65"/>
      <c r="O888" s="65"/>
      <c r="R888" s="65"/>
      <c r="S888" s="65"/>
    </row>
    <row r="889" spans="2:19" ht="15" x14ac:dyDescent="0.25">
      <c r="B889" s="65"/>
      <c r="C889" s="65"/>
      <c r="F889" s="65"/>
      <c r="G889" s="65"/>
      <c r="J889" s="65"/>
      <c r="K889" s="65"/>
      <c r="N889" s="65"/>
      <c r="O889" s="65"/>
      <c r="R889" s="65"/>
      <c r="S889" s="65"/>
    </row>
    <row r="890" spans="2:19" ht="15" x14ac:dyDescent="0.25">
      <c r="B890" s="65"/>
      <c r="C890" s="65"/>
      <c r="F890" s="65"/>
      <c r="G890" s="65"/>
      <c r="J890" s="65"/>
      <c r="K890" s="65"/>
      <c r="N890" s="65"/>
      <c r="O890" s="65"/>
      <c r="R890" s="65"/>
      <c r="S890" s="65"/>
    </row>
    <row r="891" spans="2:19" ht="15" x14ac:dyDescent="0.25">
      <c r="B891" s="65"/>
      <c r="C891" s="65"/>
      <c r="F891" s="65"/>
      <c r="G891" s="65"/>
      <c r="J891" s="65"/>
      <c r="K891" s="65"/>
      <c r="N891" s="65"/>
      <c r="O891" s="65"/>
      <c r="R891" s="65"/>
      <c r="S891" s="65"/>
    </row>
    <row r="892" spans="2:19" ht="15" x14ac:dyDescent="0.25">
      <c r="B892" s="65"/>
      <c r="C892" s="65"/>
      <c r="F892" s="65"/>
      <c r="G892" s="65"/>
      <c r="J892" s="65"/>
      <c r="K892" s="65"/>
      <c r="N892" s="65"/>
      <c r="O892" s="65"/>
      <c r="R892" s="65"/>
      <c r="S892" s="65"/>
    </row>
    <row r="893" spans="2:19" ht="15" x14ac:dyDescent="0.25">
      <c r="B893" s="65"/>
      <c r="C893" s="65"/>
      <c r="F893" s="65"/>
      <c r="G893" s="65"/>
      <c r="J893" s="65"/>
      <c r="K893" s="65"/>
      <c r="N893" s="65"/>
      <c r="O893" s="65"/>
      <c r="R893" s="65"/>
      <c r="S893" s="65"/>
    </row>
    <row r="894" spans="2:19" ht="15" x14ac:dyDescent="0.25">
      <c r="B894" s="65"/>
      <c r="C894" s="65"/>
      <c r="F894" s="65"/>
      <c r="G894" s="65"/>
      <c r="J894" s="65"/>
      <c r="K894" s="65"/>
      <c r="N894" s="65"/>
      <c r="O894" s="65"/>
      <c r="R894" s="65"/>
      <c r="S894" s="65"/>
    </row>
    <row r="895" spans="2:19" ht="15" x14ac:dyDescent="0.25">
      <c r="B895" s="65"/>
      <c r="C895" s="65"/>
      <c r="F895" s="65"/>
      <c r="G895" s="65"/>
      <c r="J895" s="65"/>
      <c r="K895" s="65"/>
      <c r="N895" s="65"/>
      <c r="O895" s="65"/>
      <c r="R895" s="65"/>
      <c r="S895" s="65"/>
    </row>
    <row r="896" spans="2:19" ht="15" x14ac:dyDescent="0.25">
      <c r="B896" s="65"/>
      <c r="C896" s="65"/>
      <c r="F896" s="65"/>
      <c r="G896" s="65"/>
      <c r="J896" s="65"/>
      <c r="K896" s="65"/>
      <c r="N896" s="65"/>
      <c r="O896" s="65"/>
      <c r="R896" s="65"/>
      <c r="S896" s="65"/>
    </row>
    <row r="897" spans="2:19" ht="15" x14ac:dyDescent="0.25">
      <c r="B897" s="65"/>
      <c r="C897" s="65"/>
      <c r="F897" s="65"/>
      <c r="G897" s="65"/>
      <c r="J897" s="65"/>
      <c r="K897" s="65"/>
      <c r="N897" s="65"/>
      <c r="O897" s="65"/>
      <c r="R897" s="65"/>
      <c r="S897" s="65"/>
    </row>
    <row r="898" spans="2:19" ht="15" x14ac:dyDescent="0.25">
      <c r="B898" s="65"/>
      <c r="C898" s="65"/>
      <c r="F898" s="65"/>
      <c r="G898" s="65"/>
      <c r="J898" s="65"/>
      <c r="K898" s="65"/>
      <c r="N898" s="65"/>
      <c r="O898" s="65"/>
      <c r="R898" s="65"/>
      <c r="S898" s="65"/>
    </row>
    <row r="899" spans="2:19" ht="15" x14ac:dyDescent="0.25">
      <c r="B899" s="65"/>
      <c r="C899" s="65"/>
      <c r="F899" s="65"/>
      <c r="G899" s="65"/>
      <c r="J899" s="65"/>
      <c r="K899" s="65"/>
      <c r="N899" s="65"/>
      <c r="O899" s="65"/>
      <c r="R899" s="65"/>
      <c r="S899" s="65"/>
    </row>
    <row r="900" spans="2:19" ht="15" x14ac:dyDescent="0.25">
      <c r="B900" s="65"/>
      <c r="C900" s="65"/>
      <c r="F900" s="65"/>
      <c r="G900" s="65"/>
      <c r="J900" s="65"/>
      <c r="K900" s="65"/>
      <c r="N900" s="65"/>
      <c r="O900" s="65"/>
      <c r="R900" s="65"/>
      <c r="S900" s="65"/>
    </row>
    <row r="901" spans="2:19" ht="15" x14ac:dyDescent="0.25">
      <c r="B901" s="65"/>
      <c r="C901" s="65"/>
      <c r="F901" s="65"/>
      <c r="G901" s="65"/>
      <c r="J901" s="65"/>
      <c r="K901" s="65"/>
      <c r="N901" s="65"/>
      <c r="O901" s="65"/>
      <c r="R901" s="65"/>
      <c r="S901" s="65"/>
    </row>
    <row r="902" spans="2:19" ht="15" x14ac:dyDescent="0.25">
      <c r="B902" s="65"/>
      <c r="C902" s="65"/>
      <c r="F902" s="65"/>
      <c r="G902" s="65"/>
      <c r="J902" s="65"/>
      <c r="K902" s="65"/>
      <c r="N902" s="65"/>
      <c r="O902" s="65"/>
      <c r="R902" s="65"/>
      <c r="S902" s="65"/>
    </row>
    <row r="903" spans="2:19" ht="15" x14ac:dyDescent="0.25">
      <c r="B903" s="65"/>
      <c r="C903" s="65"/>
      <c r="F903" s="65"/>
      <c r="G903" s="65"/>
      <c r="J903" s="65"/>
      <c r="K903" s="65"/>
      <c r="N903" s="65"/>
      <c r="O903" s="65"/>
      <c r="R903" s="65"/>
      <c r="S903" s="65"/>
    </row>
    <row r="904" spans="2:19" ht="15" x14ac:dyDescent="0.25">
      <c r="B904" s="65"/>
      <c r="C904" s="65"/>
      <c r="F904" s="65"/>
      <c r="G904" s="65"/>
      <c r="J904" s="65"/>
      <c r="K904" s="65"/>
      <c r="N904" s="65"/>
      <c r="O904" s="65"/>
      <c r="R904" s="65"/>
      <c r="S904" s="65"/>
    </row>
    <row r="905" spans="2:19" ht="15" x14ac:dyDescent="0.25">
      <c r="B905" s="65"/>
      <c r="C905" s="65"/>
      <c r="F905" s="65"/>
      <c r="G905" s="65"/>
      <c r="J905" s="65"/>
      <c r="K905" s="65"/>
      <c r="N905" s="65"/>
      <c r="O905" s="65"/>
      <c r="R905" s="65"/>
      <c r="S905" s="65"/>
    </row>
    <row r="906" spans="2:19" ht="15" x14ac:dyDescent="0.25">
      <c r="B906" s="65"/>
      <c r="C906" s="65"/>
      <c r="F906" s="65"/>
      <c r="G906" s="65"/>
      <c r="J906" s="65"/>
      <c r="K906" s="65"/>
      <c r="N906" s="65"/>
      <c r="O906" s="65"/>
      <c r="R906" s="65"/>
      <c r="S906" s="65"/>
    </row>
    <row r="907" spans="2:19" ht="15" x14ac:dyDescent="0.25">
      <c r="B907" s="65"/>
      <c r="C907" s="65"/>
      <c r="F907" s="65"/>
      <c r="G907" s="65"/>
      <c r="J907" s="65"/>
      <c r="K907" s="65"/>
      <c r="N907" s="65"/>
      <c r="O907" s="65"/>
      <c r="R907" s="65"/>
      <c r="S907" s="65"/>
    </row>
    <row r="908" spans="2:19" ht="15" x14ac:dyDescent="0.25">
      <c r="B908" s="65"/>
      <c r="C908" s="65"/>
      <c r="F908" s="65"/>
      <c r="G908" s="65"/>
      <c r="J908" s="65"/>
      <c r="K908" s="65"/>
      <c r="N908" s="65"/>
      <c r="O908" s="65"/>
      <c r="R908" s="65"/>
      <c r="S908" s="65"/>
    </row>
    <row r="909" spans="2:19" ht="15" x14ac:dyDescent="0.25">
      <c r="B909" s="65"/>
      <c r="C909" s="65"/>
      <c r="F909" s="65"/>
      <c r="G909" s="65"/>
      <c r="J909" s="65"/>
      <c r="K909" s="65"/>
      <c r="N909" s="65"/>
      <c r="O909" s="65"/>
      <c r="R909" s="65"/>
      <c r="S909" s="65"/>
    </row>
    <row r="910" spans="2:19" ht="15" x14ac:dyDescent="0.25">
      <c r="B910" s="65"/>
      <c r="C910" s="65"/>
      <c r="F910" s="65"/>
      <c r="G910" s="65"/>
      <c r="J910" s="65"/>
      <c r="K910" s="65"/>
      <c r="N910" s="65"/>
      <c r="O910" s="65"/>
      <c r="R910" s="65"/>
      <c r="S910" s="65"/>
    </row>
    <row r="911" spans="2:19" ht="15" x14ac:dyDescent="0.25">
      <c r="B911" s="65"/>
      <c r="C911" s="65"/>
      <c r="F911" s="65"/>
      <c r="G911" s="65"/>
      <c r="J911" s="65"/>
      <c r="K911" s="65"/>
      <c r="N911" s="65"/>
      <c r="O911" s="65"/>
      <c r="R911" s="65"/>
      <c r="S911" s="65"/>
    </row>
    <row r="912" spans="2:19" ht="15" x14ac:dyDescent="0.25">
      <c r="B912" s="65"/>
      <c r="C912" s="65"/>
      <c r="F912" s="65"/>
      <c r="G912" s="65"/>
      <c r="J912" s="65"/>
      <c r="K912" s="65"/>
      <c r="N912" s="65"/>
      <c r="O912" s="65"/>
      <c r="R912" s="65"/>
      <c r="S912" s="65"/>
    </row>
    <row r="913" spans="2:19" ht="15" x14ac:dyDescent="0.25">
      <c r="B913" s="65"/>
      <c r="C913" s="65"/>
      <c r="F913" s="65"/>
      <c r="G913" s="65"/>
      <c r="J913" s="65"/>
      <c r="K913" s="65"/>
      <c r="N913" s="65"/>
      <c r="O913" s="65"/>
      <c r="R913" s="65"/>
      <c r="S913" s="65"/>
    </row>
    <row r="914" spans="2:19" ht="15" x14ac:dyDescent="0.25">
      <c r="B914" s="65"/>
      <c r="C914" s="65"/>
      <c r="F914" s="65"/>
      <c r="G914" s="65"/>
      <c r="J914" s="65"/>
      <c r="K914" s="65"/>
      <c r="N914" s="65"/>
      <c r="O914" s="65"/>
      <c r="R914" s="65"/>
      <c r="S914" s="65"/>
    </row>
    <row r="915" spans="2:19" ht="15" x14ac:dyDescent="0.25">
      <c r="B915" s="65"/>
      <c r="C915" s="65"/>
      <c r="F915" s="65"/>
      <c r="G915" s="65"/>
      <c r="J915" s="65"/>
      <c r="K915" s="65"/>
      <c r="N915" s="65"/>
      <c r="O915" s="65"/>
      <c r="R915" s="65"/>
      <c r="S915" s="65"/>
    </row>
    <row r="916" spans="2:19" ht="15" x14ac:dyDescent="0.25">
      <c r="B916" s="65"/>
      <c r="C916" s="65"/>
      <c r="F916" s="65"/>
      <c r="G916" s="65"/>
      <c r="J916" s="65"/>
      <c r="K916" s="65"/>
      <c r="N916" s="65"/>
      <c r="O916" s="65"/>
      <c r="R916" s="65"/>
      <c r="S916" s="65"/>
    </row>
    <row r="917" spans="2:19" ht="15" x14ac:dyDescent="0.25">
      <c r="B917" s="65"/>
      <c r="C917" s="65"/>
      <c r="F917" s="65"/>
      <c r="G917" s="65"/>
      <c r="J917" s="65"/>
      <c r="K917" s="65"/>
      <c r="N917" s="65"/>
      <c r="O917" s="65"/>
      <c r="R917" s="65"/>
      <c r="S917" s="65"/>
    </row>
    <row r="918" spans="2:19" ht="15" x14ac:dyDescent="0.25">
      <c r="B918" s="65"/>
      <c r="C918" s="65"/>
      <c r="F918" s="65"/>
      <c r="G918" s="65"/>
      <c r="J918" s="65"/>
      <c r="K918" s="65"/>
      <c r="N918" s="65"/>
      <c r="O918" s="65"/>
      <c r="R918" s="65"/>
      <c r="S918" s="65"/>
    </row>
    <row r="919" spans="2:19" ht="15" x14ac:dyDescent="0.25">
      <c r="B919" s="65"/>
      <c r="C919" s="65"/>
      <c r="F919" s="65"/>
      <c r="G919" s="65"/>
      <c r="J919" s="65"/>
      <c r="K919" s="65"/>
      <c r="N919" s="65"/>
      <c r="O919" s="65"/>
      <c r="R919" s="65"/>
      <c r="S919" s="65"/>
    </row>
    <row r="920" spans="2:19" ht="15" x14ac:dyDescent="0.25">
      <c r="B920" s="65"/>
      <c r="C920" s="65"/>
      <c r="F920" s="65"/>
      <c r="G920" s="65"/>
      <c r="J920" s="65"/>
      <c r="K920" s="65"/>
      <c r="N920" s="65"/>
      <c r="O920" s="65"/>
      <c r="R920" s="65"/>
      <c r="S920" s="65"/>
    </row>
    <row r="921" spans="2:19" ht="15" x14ac:dyDescent="0.25">
      <c r="B921" s="65"/>
      <c r="C921" s="65"/>
      <c r="F921" s="65"/>
      <c r="G921" s="65"/>
      <c r="J921" s="65"/>
      <c r="K921" s="65"/>
      <c r="N921" s="65"/>
      <c r="O921" s="65"/>
      <c r="R921" s="65"/>
      <c r="S921" s="65"/>
    </row>
    <row r="922" spans="2:19" ht="15" x14ac:dyDescent="0.25">
      <c r="B922" s="65"/>
      <c r="C922" s="65"/>
      <c r="F922" s="65"/>
      <c r="G922" s="65"/>
      <c r="J922" s="65"/>
      <c r="K922" s="65"/>
      <c r="N922" s="65"/>
      <c r="O922" s="65"/>
      <c r="R922" s="65"/>
      <c r="S922" s="65"/>
    </row>
    <row r="923" spans="2:19" ht="15" x14ac:dyDescent="0.25">
      <c r="B923" s="65"/>
      <c r="C923" s="65"/>
      <c r="F923" s="65"/>
      <c r="G923" s="65"/>
      <c r="J923" s="65"/>
      <c r="K923" s="65"/>
      <c r="N923" s="65"/>
      <c r="O923" s="65"/>
      <c r="R923" s="65"/>
      <c r="S923" s="65"/>
    </row>
    <row r="924" spans="2:19" ht="15" x14ac:dyDescent="0.25">
      <c r="B924" s="65"/>
      <c r="C924" s="65"/>
      <c r="F924" s="65"/>
      <c r="G924" s="65"/>
      <c r="J924" s="65"/>
      <c r="K924" s="65"/>
      <c r="N924" s="65"/>
      <c r="O924" s="65"/>
      <c r="R924" s="65"/>
      <c r="S924" s="65"/>
    </row>
    <row r="925" spans="2:19" ht="15" x14ac:dyDescent="0.25">
      <c r="B925" s="65"/>
      <c r="C925" s="65"/>
      <c r="F925" s="65"/>
      <c r="G925" s="65"/>
      <c r="J925" s="65"/>
      <c r="K925" s="65"/>
      <c r="N925" s="65"/>
      <c r="O925" s="65"/>
      <c r="R925" s="65"/>
      <c r="S925" s="65"/>
    </row>
    <row r="926" spans="2:19" ht="15" x14ac:dyDescent="0.25">
      <c r="B926" s="65"/>
      <c r="C926" s="65"/>
      <c r="F926" s="65"/>
      <c r="G926" s="65"/>
      <c r="J926" s="65"/>
      <c r="K926" s="65"/>
      <c r="N926" s="65"/>
      <c r="O926" s="65"/>
      <c r="R926" s="65"/>
      <c r="S926" s="65"/>
    </row>
    <row r="927" spans="2:19" ht="15" x14ac:dyDescent="0.25">
      <c r="B927" s="65"/>
      <c r="C927" s="65"/>
      <c r="F927" s="65"/>
      <c r="G927" s="65"/>
      <c r="J927" s="65"/>
      <c r="K927" s="65"/>
      <c r="N927" s="65"/>
      <c r="O927" s="65"/>
      <c r="R927" s="65"/>
      <c r="S927" s="65"/>
    </row>
    <row r="928" spans="2:19" ht="15" x14ac:dyDescent="0.25">
      <c r="B928" s="65"/>
      <c r="C928" s="65"/>
      <c r="F928" s="65"/>
      <c r="G928" s="65"/>
      <c r="J928" s="65"/>
      <c r="K928" s="65"/>
      <c r="N928" s="65"/>
      <c r="O928" s="65"/>
      <c r="R928" s="65"/>
      <c r="S928" s="65"/>
    </row>
    <row r="929" spans="2:19" ht="15" x14ac:dyDescent="0.25">
      <c r="B929" s="65"/>
      <c r="C929" s="65"/>
      <c r="F929" s="65"/>
      <c r="G929" s="65"/>
      <c r="J929" s="65"/>
      <c r="K929" s="65"/>
      <c r="N929" s="65"/>
      <c r="O929" s="65"/>
      <c r="R929" s="65"/>
      <c r="S929" s="65"/>
    </row>
    <row r="930" spans="2:19" ht="15" x14ac:dyDescent="0.25">
      <c r="B930" s="65"/>
      <c r="C930" s="65"/>
      <c r="F930" s="65"/>
      <c r="G930" s="65"/>
      <c r="J930" s="65"/>
      <c r="K930" s="65"/>
      <c r="N930" s="65"/>
      <c r="O930" s="65"/>
      <c r="R930" s="65"/>
      <c r="S930" s="65"/>
    </row>
    <row r="931" spans="2:19" ht="15" x14ac:dyDescent="0.25">
      <c r="B931" s="65"/>
      <c r="C931" s="65"/>
      <c r="F931" s="65"/>
      <c r="G931" s="65"/>
      <c r="J931" s="65"/>
      <c r="K931" s="65"/>
      <c r="N931" s="65"/>
      <c r="O931" s="65"/>
      <c r="R931" s="65"/>
      <c r="S931" s="65"/>
    </row>
    <row r="932" spans="2:19" ht="15" x14ac:dyDescent="0.25">
      <c r="B932" s="65"/>
      <c r="C932" s="65"/>
      <c r="F932" s="65"/>
      <c r="G932" s="65"/>
      <c r="J932" s="65"/>
      <c r="K932" s="65"/>
      <c r="N932" s="65"/>
      <c r="O932" s="65"/>
      <c r="R932" s="65"/>
      <c r="S932" s="65"/>
    </row>
    <row r="933" spans="2:19" ht="15" x14ac:dyDescent="0.25">
      <c r="B933" s="65"/>
      <c r="C933" s="65"/>
      <c r="F933" s="65"/>
      <c r="G933" s="65"/>
      <c r="J933" s="65"/>
      <c r="K933" s="65"/>
      <c r="N933" s="65"/>
      <c r="O933" s="65"/>
      <c r="R933" s="65"/>
      <c r="S933" s="65"/>
    </row>
    <row r="934" spans="2:19" ht="15" x14ac:dyDescent="0.25">
      <c r="B934" s="65"/>
      <c r="C934" s="65"/>
      <c r="F934" s="65"/>
      <c r="G934" s="65"/>
      <c r="J934" s="65"/>
      <c r="K934" s="65"/>
      <c r="N934" s="65"/>
      <c r="O934" s="65"/>
      <c r="R934" s="65"/>
      <c r="S934" s="65"/>
    </row>
    <row r="935" spans="2:19" ht="15" x14ac:dyDescent="0.25">
      <c r="B935" s="65"/>
      <c r="C935" s="65"/>
      <c r="F935" s="65"/>
      <c r="G935" s="65"/>
      <c r="J935" s="65"/>
      <c r="K935" s="65"/>
      <c r="N935" s="65"/>
      <c r="O935" s="65"/>
      <c r="R935" s="65"/>
      <c r="S935" s="65"/>
    </row>
    <row r="936" spans="2:19" ht="15" x14ac:dyDescent="0.25">
      <c r="B936" s="65"/>
      <c r="C936" s="65"/>
      <c r="F936" s="65"/>
      <c r="G936" s="65"/>
      <c r="J936" s="65"/>
      <c r="K936" s="65"/>
      <c r="N936" s="65"/>
      <c r="O936" s="65"/>
      <c r="R936" s="65"/>
      <c r="S936" s="65"/>
    </row>
    <row r="937" spans="2:19" ht="15" x14ac:dyDescent="0.25">
      <c r="B937" s="65"/>
      <c r="C937" s="65"/>
      <c r="F937" s="65"/>
      <c r="G937" s="65"/>
      <c r="J937" s="65"/>
      <c r="K937" s="65"/>
      <c r="N937" s="65"/>
      <c r="O937" s="65"/>
      <c r="R937" s="65"/>
      <c r="S937" s="65"/>
    </row>
    <row r="938" spans="2:19" ht="15" x14ac:dyDescent="0.25">
      <c r="B938" s="65"/>
      <c r="C938" s="65"/>
      <c r="F938" s="65"/>
      <c r="G938" s="65"/>
      <c r="J938" s="65"/>
      <c r="K938" s="65"/>
      <c r="N938" s="65"/>
      <c r="O938" s="65"/>
      <c r="R938" s="65"/>
      <c r="S938" s="65"/>
    </row>
    <row r="939" spans="2:19" ht="15" x14ac:dyDescent="0.25">
      <c r="B939" s="65"/>
      <c r="C939" s="65"/>
      <c r="F939" s="65"/>
      <c r="G939" s="65"/>
      <c r="J939" s="65"/>
      <c r="K939" s="65"/>
      <c r="N939" s="65"/>
      <c r="O939" s="65"/>
      <c r="R939" s="65"/>
      <c r="S939" s="65"/>
    </row>
    <row r="940" spans="2:19" ht="15" x14ac:dyDescent="0.25">
      <c r="B940" s="65"/>
      <c r="C940" s="65"/>
      <c r="F940" s="65"/>
      <c r="G940" s="65"/>
      <c r="J940" s="65"/>
      <c r="K940" s="65"/>
      <c r="N940" s="65"/>
      <c r="O940" s="65"/>
      <c r="R940" s="65"/>
      <c r="S940" s="65"/>
    </row>
    <row r="941" spans="2:19" ht="15" x14ac:dyDescent="0.25">
      <c r="B941" s="65"/>
      <c r="C941" s="65"/>
      <c r="F941" s="65"/>
      <c r="G941" s="65"/>
      <c r="J941" s="65"/>
      <c r="K941" s="65"/>
      <c r="N941" s="65"/>
      <c r="O941" s="65"/>
      <c r="R941" s="65"/>
      <c r="S941" s="65"/>
    </row>
    <row r="942" spans="2:19" ht="15" x14ac:dyDescent="0.25">
      <c r="B942" s="65"/>
      <c r="C942" s="65"/>
      <c r="F942" s="65"/>
      <c r="G942" s="65"/>
      <c r="J942" s="65"/>
      <c r="K942" s="65"/>
      <c r="N942" s="65"/>
      <c r="O942" s="65"/>
      <c r="R942" s="65"/>
      <c r="S942" s="65"/>
    </row>
    <row r="943" spans="2:19" ht="15" x14ac:dyDescent="0.25">
      <c r="B943" s="65"/>
      <c r="C943" s="65"/>
      <c r="F943" s="65"/>
      <c r="G943" s="65"/>
      <c r="J943" s="65"/>
      <c r="K943" s="65"/>
      <c r="N943" s="65"/>
      <c r="O943" s="65"/>
      <c r="R943" s="65"/>
      <c r="S943" s="65"/>
    </row>
    <row r="944" spans="2:19" ht="15" x14ac:dyDescent="0.25">
      <c r="B944" s="65"/>
      <c r="C944" s="65"/>
      <c r="F944" s="65"/>
      <c r="G944" s="65"/>
      <c r="J944" s="65"/>
      <c r="K944" s="65"/>
      <c r="N944" s="65"/>
      <c r="O944" s="65"/>
      <c r="R944" s="65"/>
      <c r="S944" s="65"/>
    </row>
    <row r="945" spans="2:19" ht="15" x14ac:dyDescent="0.25">
      <c r="B945" s="65"/>
      <c r="C945" s="65"/>
      <c r="F945" s="65"/>
      <c r="G945" s="65"/>
      <c r="J945" s="65"/>
      <c r="K945" s="65"/>
      <c r="N945" s="65"/>
      <c r="O945" s="65"/>
      <c r="R945" s="65"/>
      <c r="S945" s="65"/>
    </row>
    <row r="946" spans="2:19" ht="15" x14ac:dyDescent="0.25">
      <c r="B946" s="65"/>
      <c r="C946" s="65"/>
      <c r="F946" s="65"/>
      <c r="G946" s="65"/>
      <c r="J946" s="65"/>
      <c r="K946" s="65"/>
      <c r="N946" s="65"/>
      <c r="O946" s="65"/>
      <c r="R946" s="65"/>
      <c r="S946" s="65"/>
    </row>
    <row r="947" spans="2:19" ht="15" x14ac:dyDescent="0.25">
      <c r="B947" s="65"/>
      <c r="C947" s="65"/>
      <c r="F947" s="65"/>
      <c r="G947" s="65"/>
      <c r="J947" s="65"/>
      <c r="K947" s="65"/>
      <c r="N947" s="65"/>
      <c r="O947" s="65"/>
      <c r="R947" s="65"/>
      <c r="S947" s="65"/>
    </row>
    <row r="948" spans="2:19" ht="15" x14ac:dyDescent="0.25">
      <c r="B948" s="65"/>
      <c r="C948" s="65"/>
      <c r="F948" s="65"/>
      <c r="G948" s="65"/>
      <c r="J948" s="65"/>
      <c r="K948" s="65"/>
      <c r="N948" s="65"/>
      <c r="O948" s="65"/>
      <c r="R948" s="65"/>
      <c r="S948" s="65"/>
    </row>
    <row r="949" spans="2:19" ht="15" x14ac:dyDescent="0.25">
      <c r="B949" s="65"/>
      <c r="C949" s="65"/>
      <c r="F949" s="65"/>
      <c r="G949" s="65"/>
      <c r="J949" s="65"/>
      <c r="K949" s="65"/>
      <c r="N949" s="65"/>
      <c r="O949" s="65"/>
      <c r="R949" s="65"/>
      <c r="S949" s="65"/>
    </row>
    <row r="950" spans="2:19" ht="15" x14ac:dyDescent="0.25">
      <c r="B950" s="65"/>
      <c r="C950" s="65"/>
      <c r="F950" s="65"/>
      <c r="G950" s="65"/>
      <c r="J950" s="65"/>
      <c r="K950" s="65"/>
      <c r="N950" s="65"/>
      <c r="O950" s="65"/>
      <c r="R950" s="65"/>
      <c r="S950" s="65"/>
    </row>
    <row r="951" spans="2:19" ht="15" x14ac:dyDescent="0.25">
      <c r="B951" s="65"/>
      <c r="C951" s="65"/>
      <c r="F951" s="65"/>
      <c r="G951" s="65"/>
      <c r="J951" s="65"/>
      <c r="K951" s="65"/>
      <c r="N951" s="65"/>
      <c r="O951" s="65"/>
      <c r="R951" s="65"/>
      <c r="S951" s="65"/>
    </row>
    <row r="952" spans="2:19" ht="15" x14ac:dyDescent="0.25">
      <c r="B952" s="65"/>
      <c r="C952" s="65"/>
      <c r="F952" s="65"/>
      <c r="G952" s="65"/>
      <c r="J952" s="65"/>
      <c r="K952" s="65"/>
      <c r="N952" s="65"/>
      <c r="O952" s="65"/>
      <c r="R952" s="65"/>
      <c r="S952" s="65"/>
    </row>
    <row r="953" spans="2:19" ht="15" x14ac:dyDescent="0.25">
      <c r="B953" s="65"/>
      <c r="C953" s="65"/>
      <c r="F953" s="65"/>
      <c r="G953" s="65"/>
      <c r="J953" s="65"/>
      <c r="K953" s="65"/>
      <c r="N953" s="65"/>
      <c r="O953" s="65"/>
      <c r="R953" s="65"/>
      <c r="S953" s="65"/>
    </row>
    <row r="954" spans="2:19" ht="15" x14ac:dyDescent="0.25">
      <c r="B954" s="65"/>
      <c r="C954" s="65"/>
      <c r="F954" s="65"/>
      <c r="G954" s="65"/>
      <c r="J954" s="65"/>
      <c r="K954" s="65"/>
      <c r="N954" s="65"/>
      <c r="O954" s="65"/>
      <c r="R954" s="65"/>
      <c r="S954" s="65"/>
    </row>
    <row r="955" spans="2:19" ht="15" x14ac:dyDescent="0.25">
      <c r="B955" s="65"/>
      <c r="C955" s="65"/>
      <c r="F955" s="65"/>
      <c r="G955" s="65"/>
      <c r="J955" s="65"/>
      <c r="K955" s="65"/>
      <c r="N955" s="65"/>
      <c r="O955" s="65"/>
      <c r="R955" s="65"/>
      <c r="S955" s="65"/>
    </row>
    <row r="956" spans="2:19" ht="15" x14ac:dyDescent="0.25">
      <c r="B956" s="65"/>
      <c r="C956" s="65"/>
      <c r="F956" s="65"/>
      <c r="G956" s="65"/>
      <c r="J956" s="65"/>
      <c r="K956" s="65"/>
      <c r="N956" s="65"/>
      <c r="O956" s="65"/>
      <c r="R956" s="65"/>
      <c r="S956" s="65"/>
    </row>
    <row r="957" spans="2:19" ht="15" x14ac:dyDescent="0.25">
      <c r="B957" s="65"/>
      <c r="C957" s="65"/>
      <c r="F957" s="65"/>
      <c r="G957" s="65"/>
      <c r="J957" s="65"/>
      <c r="K957" s="65"/>
      <c r="N957" s="65"/>
      <c r="O957" s="65"/>
      <c r="R957" s="65"/>
      <c r="S957" s="65"/>
    </row>
    <row r="958" spans="2:19" ht="15" x14ac:dyDescent="0.25">
      <c r="B958" s="65"/>
      <c r="C958" s="65"/>
      <c r="F958" s="65"/>
      <c r="G958" s="65"/>
      <c r="J958" s="65"/>
      <c r="K958" s="65"/>
      <c r="N958" s="65"/>
      <c r="O958" s="65"/>
      <c r="R958" s="65"/>
      <c r="S958" s="65"/>
    </row>
    <row r="959" spans="2:19" ht="15" x14ac:dyDescent="0.25">
      <c r="B959" s="65"/>
      <c r="C959" s="65"/>
      <c r="F959" s="65"/>
      <c r="G959" s="65"/>
      <c r="J959" s="65"/>
      <c r="K959" s="65"/>
      <c r="N959" s="65"/>
      <c r="O959" s="65"/>
      <c r="R959" s="65"/>
      <c r="S959" s="65"/>
    </row>
    <row r="960" spans="2:19" ht="15" x14ac:dyDescent="0.25">
      <c r="B960" s="65"/>
      <c r="C960" s="65"/>
      <c r="F960" s="65"/>
      <c r="G960" s="65"/>
      <c r="J960" s="65"/>
      <c r="K960" s="65"/>
      <c r="N960" s="65"/>
      <c r="O960" s="65"/>
      <c r="R960" s="65"/>
      <c r="S960" s="65"/>
    </row>
    <row r="961" spans="2:19" ht="15" x14ac:dyDescent="0.25">
      <c r="B961" s="65"/>
      <c r="C961" s="65"/>
      <c r="F961" s="65"/>
      <c r="G961" s="65"/>
      <c r="J961" s="65"/>
      <c r="K961" s="65"/>
      <c r="N961" s="65"/>
      <c r="O961" s="65"/>
      <c r="R961" s="65"/>
      <c r="S961" s="65"/>
    </row>
    <row r="962" spans="2:19" ht="15" x14ac:dyDescent="0.25">
      <c r="B962" s="65"/>
      <c r="C962" s="65"/>
      <c r="F962" s="65"/>
      <c r="G962" s="65"/>
      <c r="J962" s="65"/>
      <c r="K962" s="65"/>
      <c r="N962" s="65"/>
      <c r="O962" s="65"/>
      <c r="R962" s="65"/>
      <c r="S962" s="65"/>
    </row>
    <row r="963" spans="2:19" ht="15" x14ac:dyDescent="0.25">
      <c r="B963" s="65"/>
      <c r="C963" s="65"/>
      <c r="F963" s="65"/>
      <c r="G963" s="65"/>
      <c r="J963" s="65"/>
      <c r="K963" s="65"/>
      <c r="N963" s="65"/>
      <c r="O963" s="65"/>
      <c r="R963" s="65"/>
      <c r="S963" s="65"/>
    </row>
    <row r="964" spans="2:19" ht="15" x14ac:dyDescent="0.25">
      <c r="B964" s="65"/>
      <c r="C964" s="65"/>
      <c r="F964" s="65"/>
      <c r="G964" s="65"/>
      <c r="J964" s="65"/>
      <c r="K964" s="65"/>
      <c r="N964" s="65"/>
      <c r="O964" s="65"/>
      <c r="R964" s="65"/>
      <c r="S964" s="65"/>
    </row>
    <row r="965" spans="2:19" ht="15" x14ac:dyDescent="0.25">
      <c r="B965" s="65"/>
      <c r="C965" s="65"/>
      <c r="F965" s="65"/>
      <c r="G965" s="65"/>
      <c r="J965" s="65"/>
      <c r="K965" s="65"/>
      <c r="N965" s="65"/>
      <c r="O965" s="65"/>
      <c r="R965" s="65"/>
      <c r="S965" s="65"/>
    </row>
    <row r="966" spans="2:19" ht="15" x14ac:dyDescent="0.25">
      <c r="B966" s="65"/>
      <c r="C966" s="65"/>
      <c r="F966" s="65"/>
      <c r="G966" s="65"/>
      <c r="J966" s="65"/>
      <c r="K966" s="65"/>
      <c r="N966" s="65"/>
      <c r="O966" s="65"/>
      <c r="R966" s="65"/>
      <c r="S966" s="65"/>
    </row>
    <row r="967" spans="2:19" ht="15" x14ac:dyDescent="0.25">
      <c r="B967" s="65"/>
      <c r="C967" s="65"/>
      <c r="F967" s="65"/>
      <c r="G967" s="65"/>
      <c r="J967" s="65"/>
      <c r="K967" s="65"/>
      <c r="N967" s="65"/>
      <c r="O967" s="65"/>
      <c r="R967" s="65"/>
      <c r="S967" s="65"/>
    </row>
    <row r="968" spans="2:19" ht="15" x14ac:dyDescent="0.25">
      <c r="B968" s="65"/>
      <c r="C968" s="65"/>
      <c r="F968" s="65"/>
      <c r="G968" s="65"/>
      <c r="J968" s="65"/>
      <c r="K968" s="65"/>
      <c r="N968" s="65"/>
      <c r="O968" s="65"/>
      <c r="R968" s="65"/>
      <c r="S968" s="65"/>
    </row>
    <row r="969" spans="2:19" ht="15" x14ac:dyDescent="0.25">
      <c r="B969" s="65"/>
      <c r="C969" s="65"/>
      <c r="F969" s="65"/>
      <c r="G969" s="65"/>
      <c r="J969" s="65"/>
      <c r="K969" s="65"/>
      <c r="N969" s="65"/>
      <c r="O969" s="65"/>
      <c r="R969" s="65"/>
      <c r="S969" s="65"/>
    </row>
    <row r="970" spans="2:19" ht="15" x14ac:dyDescent="0.25">
      <c r="B970" s="65"/>
      <c r="C970" s="65"/>
      <c r="F970" s="65"/>
      <c r="G970" s="65"/>
      <c r="J970" s="65"/>
      <c r="K970" s="65"/>
      <c r="N970" s="65"/>
      <c r="O970" s="65"/>
      <c r="R970" s="65"/>
      <c r="S970" s="65"/>
    </row>
    <row r="971" spans="2:19" ht="15" x14ac:dyDescent="0.25">
      <c r="B971" s="65"/>
      <c r="C971" s="65"/>
      <c r="F971" s="65"/>
      <c r="G971" s="65"/>
      <c r="J971" s="65"/>
      <c r="K971" s="65"/>
      <c r="N971" s="65"/>
      <c r="O971" s="65"/>
      <c r="R971" s="65"/>
      <c r="S971" s="65"/>
    </row>
    <row r="972" spans="2:19" ht="15" x14ac:dyDescent="0.25">
      <c r="B972" s="65"/>
      <c r="C972" s="65"/>
      <c r="F972" s="65"/>
      <c r="G972" s="65"/>
      <c r="J972" s="65"/>
      <c r="K972" s="65"/>
      <c r="N972" s="65"/>
      <c r="O972" s="65"/>
      <c r="R972" s="65"/>
      <c r="S972" s="65"/>
    </row>
    <row r="973" spans="2:19" ht="15" x14ac:dyDescent="0.25">
      <c r="B973" s="65"/>
      <c r="C973" s="65"/>
      <c r="F973" s="65"/>
      <c r="G973" s="65"/>
      <c r="J973" s="65"/>
      <c r="K973" s="65"/>
      <c r="N973" s="65"/>
      <c r="O973" s="65"/>
      <c r="R973" s="65"/>
      <c r="S973" s="65"/>
    </row>
    <row r="974" spans="2:19" ht="15" x14ac:dyDescent="0.25">
      <c r="B974" s="65"/>
      <c r="C974" s="65"/>
      <c r="F974" s="65"/>
      <c r="G974" s="65"/>
      <c r="J974" s="65"/>
      <c r="K974" s="65"/>
      <c r="N974" s="65"/>
      <c r="O974" s="65"/>
      <c r="R974" s="65"/>
      <c r="S974" s="65"/>
    </row>
    <row r="975" spans="2:19" ht="15" x14ac:dyDescent="0.25">
      <c r="B975" s="65"/>
      <c r="C975" s="65"/>
      <c r="F975" s="65"/>
      <c r="G975" s="65"/>
      <c r="J975" s="65"/>
      <c r="K975" s="65"/>
      <c r="N975" s="65"/>
      <c r="O975" s="65"/>
      <c r="R975" s="65"/>
      <c r="S975" s="65"/>
    </row>
    <row r="976" spans="2:19" ht="15" x14ac:dyDescent="0.25">
      <c r="B976" s="65"/>
      <c r="C976" s="65"/>
      <c r="F976" s="65"/>
      <c r="G976" s="65"/>
      <c r="J976" s="65"/>
      <c r="K976" s="65"/>
      <c r="N976" s="65"/>
      <c r="O976" s="65"/>
      <c r="R976" s="65"/>
      <c r="S976" s="65"/>
    </row>
    <row r="977" spans="2:19" ht="15" x14ac:dyDescent="0.25">
      <c r="B977" s="65"/>
      <c r="C977" s="65"/>
      <c r="F977" s="65"/>
      <c r="G977" s="65"/>
      <c r="J977" s="65"/>
      <c r="K977" s="65"/>
      <c r="N977" s="65"/>
      <c r="O977" s="65"/>
      <c r="R977" s="65"/>
      <c r="S977" s="65"/>
    </row>
    <row r="978" spans="2:19" ht="15" x14ac:dyDescent="0.25">
      <c r="B978" s="65"/>
      <c r="C978" s="65"/>
      <c r="F978" s="65"/>
      <c r="G978" s="65"/>
      <c r="J978" s="65"/>
      <c r="K978" s="65"/>
      <c r="N978" s="65"/>
      <c r="O978" s="65"/>
      <c r="R978" s="65"/>
      <c r="S978" s="65"/>
    </row>
    <row r="979" spans="2:19" ht="15" x14ac:dyDescent="0.25">
      <c r="B979" s="65"/>
      <c r="C979" s="65"/>
      <c r="F979" s="65"/>
      <c r="G979" s="65"/>
      <c r="J979" s="65"/>
      <c r="K979" s="65"/>
      <c r="N979" s="65"/>
      <c r="O979" s="65"/>
      <c r="R979" s="65"/>
      <c r="S979" s="65"/>
    </row>
    <row r="980" spans="2:19" ht="15" x14ac:dyDescent="0.25">
      <c r="B980" s="65"/>
      <c r="C980" s="65"/>
      <c r="F980" s="65"/>
      <c r="G980" s="65"/>
      <c r="J980" s="65"/>
      <c r="K980" s="65"/>
      <c r="N980" s="65"/>
      <c r="O980" s="65"/>
      <c r="R980" s="65"/>
      <c r="S980" s="65"/>
    </row>
    <row r="981" spans="2:19" ht="15" x14ac:dyDescent="0.25">
      <c r="B981" s="65"/>
      <c r="C981" s="65"/>
      <c r="F981" s="65"/>
      <c r="G981" s="65"/>
      <c r="J981" s="65"/>
      <c r="K981" s="65"/>
      <c r="N981" s="65"/>
      <c r="O981" s="65"/>
      <c r="R981" s="65"/>
      <c r="S981" s="65"/>
    </row>
    <row r="982" spans="2:19" ht="15" x14ac:dyDescent="0.25">
      <c r="B982" s="65"/>
      <c r="C982" s="65"/>
      <c r="F982" s="65"/>
      <c r="G982" s="65"/>
      <c r="J982" s="65"/>
      <c r="K982" s="65"/>
      <c r="N982" s="65"/>
      <c r="O982" s="65"/>
      <c r="R982" s="65"/>
      <c r="S982" s="65"/>
    </row>
    <row r="983" spans="2:19" ht="15" x14ac:dyDescent="0.25">
      <c r="B983" s="65"/>
      <c r="C983" s="65"/>
      <c r="F983" s="65"/>
      <c r="G983" s="65"/>
      <c r="J983" s="65"/>
      <c r="K983" s="65"/>
      <c r="N983" s="65"/>
      <c r="O983" s="65"/>
      <c r="R983" s="65"/>
      <c r="S983" s="65"/>
    </row>
    <row r="984" spans="2:19" ht="15" x14ac:dyDescent="0.25">
      <c r="B984" s="65"/>
      <c r="C984" s="65"/>
      <c r="F984" s="65"/>
      <c r="G984" s="65"/>
      <c r="J984" s="65"/>
      <c r="K984" s="65"/>
      <c r="N984" s="65"/>
      <c r="O984" s="65"/>
      <c r="R984" s="65"/>
      <c r="S984" s="65"/>
    </row>
    <row r="985" spans="2:19" ht="15" x14ac:dyDescent="0.25">
      <c r="B985" s="65"/>
      <c r="C985" s="65"/>
      <c r="F985" s="65"/>
      <c r="G985" s="65"/>
      <c r="J985" s="65"/>
      <c r="K985" s="65"/>
      <c r="N985" s="65"/>
      <c r="O985" s="65"/>
      <c r="R985" s="65"/>
      <c r="S985" s="65"/>
    </row>
    <row r="986" spans="2:19" ht="15" x14ac:dyDescent="0.25">
      <c r="B986" s="65"/>
      <c r="C986" s="65"/>
      <c r="F986" s="65"/>
      <c r="G986" s="65"/>
      <c r="J986" s="65"/>
      <c r="K986" s="65"/>
      <c r="N986" s="65"/>
      <c r="O986" s="65"/>
      <c r="R986" s="65"/>
      <c r="S986" s="65"/>
    </row>
    <row r="987" spans="2:19" ht="15" x14ac:dyDescent="0.25">
      <c r="B987" s="65"/>
      <c r="C987" s="65"/>
      <c r="F987" s="65"/>
      <c r="G987" s="65"/>
      <c r="J987" s="65"/>
      <c r="K987" s="65"/>
      <c r="N987" s="65"/>
      <c r="O987" s="65"/>
      <c r="R987" s="65"/>
      <c r="S987" s="65"/>
    </row>
    <row r="988" spans="2:19" ht="15" x14ac:dyDescent="0.25">
      <c r="B988" s="65"/>
      <c r="C988" s="65"/>
      <c r="F988" s="65"/>
      <c r="G988" s="65"/>
      <c r="J988" s="65"/>
      <c r="K988" s="65"/>
      <c r="N988" s="65"/>
      <c r="O988" s="65"/>
      <c r="R988" s="65"/>
      <c r="S988" s="65"/>
    </row>
    <row r="989" spans="2:19" ht="15" x14ac:dyDescent="0.25">
      <c r="B989" s="65"/>
      <c r="C989" s="65"/>
      <c r="F989" s="65"/>
      <c r="G989" s="65"/>
      <c r="J989" s="65"/>
      <c r="K989" s="65"/>
      <c r="N989" s="65"/>
      <c r="O989" s="65"/>
      <c r="R989" s="65"/>
      <c r="S989" s="65"/>
    </row>
    <row r="990" spans="2:19" ht="15" x14ac:dyDescent="0.25">
      <c r="B990" s="65"/>
      <c r="C990" s="65"/>
      <c r="F990" s="65"/>
      <c r="G990" s="65"/>
      <c r="J990" s="65"/>
      <c r="K990" s="65"/>
      <c r="N990" s="65"/>
      <c r="O990" s="65"/>
      <c r="R990" s="65"/>
      <c r="S990" s="65"/>
    </row>
    <row r="991" spans="2:19" ht="15" x14ac:dyDescent="0.25">
      <c r="B991" s="65"/>
      <c r="C991" s="65"/>
      <c r="F991" s="65"/>
      <c r="G991" s="65"/>
      <c r="J991" s="65"/>
      <c r="K991" s="65"/>
      <c r="N991" s="65"/>
      <c r="O991" s="65"/>
      <c r="R991" s="65"/>
      <c r="S991" s="65"/>
    </row>
    <row r="992" spans="2:19" ht="15" x14ac:dyDescent="0.25">
      <c r="B992" s="65"/>
      <c r="C992" s="65"/>
      <c r="F992" s="65"/>
      <c r="G992" s="65"/>
      <c r="J992" s="65"/>
      <c r="K992" s="65"/>
      <c r="N992" s="65"/>
      <c r="O992" s="65"/>
      <c r="R992" s="65"/>
      <c r="S992" s="65"/>
    </row>
    <row r="993" spans="2:19" ht="15" x14ac:dyDescent="0.25">
      <c r="B993" s="65"/>
      <c r="C993" s="65"/>
      <c r="F993" s="65"/>
      <c r="G993" s="65"/>
      <c r="J993" s="65"/>
      <c r="K993" s="65"/>
      <c r="N993" s="65"/>
      <c r="O993" s="65"/>
      <c r="R993" s="65"/>
      <c r="S993" s="65"/>
    </row>
    <row r="994" spans="2:19" ht="15" x14ac:dyDescent="0.25">
      <c r="B994" s="65"/>
      <c r="C994" s="65"/>
      <c r="F994" s="65"/>
      <c r="G994" s="65"/>
      <c r="J994" s="65"/>
      <c r="K994" s="65"/>
      <c r="N994" s="65"/>
      <c r="O994" s="65"/>
      <c r="R994" s="65"/>
      <c r="S994" s="65"/>
    </row>
    <row r="995" spans="2:19" ht="15" x14ac:dyDescent="0.25">
      <c r="B995" s="65"/>
      <c r="C995" s="65"/>
      <c r="F995" s="65"/>
      <c r="G995" s="65"/>
      <c r="J995" s="65"/>
      <c r="K995" s="65"/>
      <c r="N995" s="65"/>
      <c r="O995" s="65"/>
      <c r="R995" s="65"/>
      <c r="S995" s="65"/>
    </row>
    <row r="996" spans="2:19" ht="15" x14ac:dyDescent="0.25">
      <c r="B996" s="65"/>
      <c r="C996" s="65"/>
      <c r="F996" s="65"/>
      <c r="G996" s="65"/>
      <c r="J996" s="65"/>
      <c r="K996" s="65"/>
      <c r="N996" s="65"/>
      <c r="O996" s="65"/>
      <c r="R996" s="65"/>
      <c r="S996" s="65"/>
    </row>
    <row r="997" spans="2:19" ht="15" x14ac:dyDescent="0.25">
      <c r="B997" s="65"/>
      <c r="C997" s="65"/>
      <c r="F997" s="65"/>
      <c r="G997" s="65"/>
      <c r="J997" s="65"/>
      <c r="K997" s="65"/>
      <c r="N997" s="65"/>
      <c r="O997" s="65"/>
      <c r="R997" s="65"/>
      <c r="S997" s="65"/>
    </row>
    <row r="998" spans="2:19" ht="15" x14ac:dyDescent="0.25">
      <c r="B998" s="65"/>
      <c r="C998" s="65"/>
      <c r="F998" s="65"/>
      <c r="G998" s="65"/>
      <c r="J998" s="65"/>
      <c r="K998" s="65"/>
      <c r="N998" s="65"/>
      <c r="O998" s="65"/>
      <c r="R998" s="65"/>
      <c r="S998" s="65"/>
    </row>
    <row r="999" spans="2:19" ht="15" x14ac:dyDescent="0.25">
      <c r="B999" s="65"/>
      <c r="C999" s="65"/>
      <c r="F999" s="65"/>
      <c r="G999" s="65"/>
      <c r="J999" s="65"/>
      <c r="K999" s="65"/>
      <c r="N999" s="65"/>
      <c r="O999" s="65"/>
      <c r="R999" s="65"/>
      <c r="S999" s="65"/>
    </row>
    <row r="1000" spans="2:19" ht="15" x14ac:dyDescent="0.25">
      <c r="B1000" s="65"/>
      <c r="C1000" s="65"/>
      <c r="F1000" s="65"/>
      <c r="G1000" s="65"/>
      <c r="J1000" s="65"/>
      <c r="K1000" s="65"/>
      <c r="N1000" s="65"/>
      <c r="O1000" s="65"/>
      <c r="R1000" s="65"/>
      <c r="S1000" s="65"/>
    </row>
  </sheetData>
  <mergeCells count="4">
    <mergeCell ref="A1:O1"/>
    <mergeCell ref="B2:N2"/>
    <mergeCell ref="N52:O52"/>
    <mergeCell ref="N53:O53"/>
  </mergeCells>
  <printOptions horizontalCentered="1" gridLines="1"/>
  <pageMargins left="0.7" right="0.7" top="0.75" bottom="0.75" header="0" footer="0"/>
  <pageSetup pageOrder="overThenDown" orientation="landscape" cellComments="atEnd"/>
  <rowBreaks count="2" manualBreakCount="2">
    <brk man="1"/>
    <brk id="35" man="1"/>
  </rowBreaks>
  <colBreaks count="2" manualBreakCount="2">
    <brk man="1"/>
    <brk id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13</vt:i4>
      </vt:variant>
    </vt:vector>
  </HeadingPairs>
  <TitlesOfParts>
    <vt:vector size="23" baseType="lpstr">
      <vt:lpstr>Rankings</vt:lpstr>
      <vt:lpstr>Entries</vt:lpstr>
      <vt:lpstr>DATA</vt:lpstr>
      <vt:lpstr>Section Play</vt:lpstr>
      <vt:lpstr>Section Draw</vt:lpstr>
      <vt:lpstr>Team Selection</vt:lpstr>
      <vt:lpstr>Main</vt:lpstr>
      <vt:lpstr>Main - Flight</vt:lpstr>
      <vt:lpstr>Trophy</vt:lpstr>
      <vt:lpstr>Trophy - Flight</vt:lpstr>
      <vt:lpstr>CONFIG_POST_SECTION_COLOUR_1</vt:lpstr>
      <vt:lpstr>CONFIG_POST_SECTION_COLOUR_2</vt:lpstr>
      <vt:lpstr>CONFIG_SECTION_PLAY_COLOUR_1</vt:lpstr>
      <vt:lpstr>CONFIG_SECTION_PLAY_COLOUR_2</vt:lpstr>
      <vt:lpstr>CONFIG_SECTION_PLAY_COLOUR_3</vt:lpstr>
      <vt:lpstr>CONFIG_SECTION_PLAY_COLOUR_4</vt:lpstr>
      <vt:lpstr>CONFIG_SECTION_PLAY_PROTECTION</vt:lpstr>
      <vt:lpstr>DATA_CLUBS</vt:lpstr>
      <vt:lpstr>RANKINGS</vt:lpstr>
      <vt:lpstr>SECTION_PLAY_FRAMES</vt:lpstr>
      <vt:lpstr>TEAM_RANKINGS</vt:lpstr>
      <vt:lpstr>TEAM_SCORES</vt:lpstr>
      <vt:lpstr>TEAMS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phild</dc:creator>
  <cp:lastModifiedBy>Phil Doig</cp:lastModifiedBy>
  <dcterms:created xsi:type="dcterms:W3CDTF">2025-06-03T07:46:27Z</dcterms:created>
  <dcterms:modified xsi:type="dcterms:W3CDTF">2025-06-03T07:46:27Z</dcterms:modified>
</cp:coreProperties>
</file>